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210"/>
  </bookViews>
  <sheets>
    <sheet name="Pg1" sheetId="1" r:id="rId1"/>
    <sheet name="Sheet1" sheetId="2" state="hidden" r:id="rId2"/>
    <sheet name="Pg2" sheetId="4" r:id="rId3"/>
    <sheet name="Calc Only---&gt;" sheetId="14" r:id="rId4"/>
    <sheet name="Percentages" sheetId="5" r:id="rId5"/>
    <sheet name="Diluted Calculation" sheetId="6" state="hidden" r:id="rId6"/>
    <sheet name="BS" sheetId="7" state="hidden" r:id="rId7"/>
    <sheet name="IS" sheetId="8" state="hidden" r:id="rId8"/>
    <sheet name="CF" sheetId="9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IntlFixup" hidden="1">TRUE</definedName>
    <definedName name="accelarate">"3-May-2012"</definedName>
    <definedName name="AGE_REPDT">#REF!</definedName>
    <definedName name="BS">BS!$A$7:$E$39</definedName>
    <definedName name="BUNAME">#REF!</definedName>
    <definedName name="BUS">#REF!</definedName>
    <definedName name="CF">CF!$A$8:$G$49</definedName>
    <definedName name="Check_7">[1]BALANCE!#REF!</definedName>
    <definedName name="Control">#REF!</definedName>
    <definedName name="Current_End_Date">[2]Narratives!$D$2</definedName>
    <definedName name="DLOV_oracle_apps_financials_generalLedger_journals_desktopEntry_di_FinGlDesktopMultibatchEntryPageDef_PeriodName_LedgerId_0">[3]_ADFDI_LOV!$C$30:$DC$30</definedName>
    <definedName name="DLOV_oracle_apps_financials_generalLedger_journals_desktopEntry_di_FinGlDesktopMultibatchEntryPageDef_ReversalPeriodName_LedgerId_0">[3]_ADFDI_LOV!$C$32:$DC$32</definedName>
    <definedName name="ExhibitList">#REF!</definedName>
    <definedName name="GrandTotal">#N/A</definedName>
    <definedName name="IS">IS!$A$7:$G$27</definedName>
    <definedName name="June3018IS" localSheetId="7">IS!$A$7:$E$27</definedName>
    <definedName name="LOV_FinGlDesktopEntryPageDef_CurrencyCode" hidden="1">[4]_ADFDI_LOV!$C$10:$HN$10</definedName>
    <definedName name="LOV_FinGlDesktopEntryPageDef_HeaderAccountingPeriodList" hidden="1">[4]_ADFDI_LOV!$D$8</definedName>
    <definedName name="LOV_FinGlDesktopEntryPageDef_HeaderLedgerIdList" hidden="1">[4]_ADFDI_LOV!$D$2</definedName>
    <definedName name="LOV_FinGlDesktopEntryPageDef_HeaderReversalPeriodList" hidden="1">[4]_ADFDI_LOV!$C$6:$G$6</definedName>
    <definedName name="LOV_FinGlDesktopEntryPageDef_HeaderSourceList" hidden="1">[4]_ADFDI_LOV!$D$4</definedName>
    <definedName name="LOV_FinGlDesktopEntryPageDef_UserCurrencyConversionType" hidden="1">[4]_ADFDI_LOV!$C$12:$G$12</definedName>
    <definedName name="mda">"3-May-2012"</definedName>
    <definedName name="MDA_1">'[5]MD&amp;A summary'!#REF!</definedName>
    <definedName name="MDA_2">'[5]MD&amp;A summary'!#REF!</definedName>
    <definedName name="MDA_3">'[5]MD&amp;A summary'!#REF!</definedName>
    <definedName name="MDA_4">'[5]MD&amp;A summary'!#REF!</definedName>
    <definedName name="MDAInterest">'[6]MD&amp;A summary'!$C$25:$N$30+'[6]MD&amp;A summary'!$C$25:$N$30</definedName>
    <definedName name="page\x2dtotal">[6]TB!#REF!</definedName>
    <definedName name="page\x2dtotal\x2dmaster0">[6]TB!#REF!</definedName>
    <definedName name="Period">#REF!</definedName>
    <definedName name="Period_3">'[1]Rolforward - Dates'!$A$29</definedName>
    <definedName name="Period_4">'[1]Rolforward - Dates'!$A$30</definedName>
    <definedName name="Period_5">'[1]Rolforward - Dates'!$A$31</definedName>
    <definedName name="Period_6">'[1]Rolforward - Dates'!$A$32</definedName>
    <definedName name="Period_8">'[1]Rolforward - Dates'!$A$34</definedName>
    <definedName name="_xlnm.Print_Area" localSheetId="6">BS!$A$1:$E$41</definedName>
    <definedName name="_xlnm.Print_Area" localSheetId="8">CF!$A$1:$H$52</definedName>
    <definedName name="_xlnm.Print_Area" localSheetId="7">IS!$A$1:$H$30</definedName>
    <definedName name="_xlnm.Print_Area" localSheetId="0">'Pg1'!$A$2:$L$57</definedName>
    <definedName name="_xlnm.Print_Area" localSheetId="2">'Pg2'!$A$1:$G$35</definedName>
    <definedName name="Quarterly_Share_Prices">#REF!</definedName>
    <definedName name="REPBY">#REF!</definedName>
    <definedName name="REPNAME">#REF!</definedName>
    <definedName name="REPNAME1">#REF!</definedName>
    <definedName name="REPNAME3">#REF!</definedName>
    <definedName name="RUNBY">#REF!</definedName>
    <definedName name="RUNDATE">#REF!</definedName>
    <definedName name="Shares_Outstanding_Date">[2]Narratives!$D$3</definedName>
    <definedName name="STI">[6]SE!$G$35</definedName>
    <definedName name="TAB1136877249">#REF!</definedName>
    <definedName name="TOPRD">#REF!</definedName>
    <definedName name="TOPRDD">#REF!</definedName>
    <definedName name="Validate_1">[1]Inventories!$C$10</definedName>
    <definedName name="Validate_10">[1]Misc!$C$30:$C$33</definedName>
    <definedName name="Validate_2">[1]PPE!$C$11</definedName>
    <definedName name="Validate_3">[1]Misc!$C$4</definedName>
    <definedName name="Validate_4">[1]Misc!$C$5</definedName>
    <definedName name="Validate_5">[1]Misc!$C$39</definedName>
    <definedName name="Validate_6">[1]Misc!$C$40</definedName>
    <definedName name="Validate_7">[1]Misc!#REF!</definedName>
    <definedName name="Validate_8">[1]Misc!$C$11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5" l="1"/>
  <c r="F8" i="5"/>
  <c r="C16" i="5" l="1"/>
  <c r="C8" i="5"/>
  <c r="C12" i="5" l="1"/>
  <c r="C20" i="5"/>
  <c r="E18" i="4"/>
  <c r="E31" i="4"/>
  <c r="C31" i="4"/>
  <c r="E14" i="4"/>
  <c r="E27" i="4"/>
  <c r="C27" i="4"/>
  <c r="F48" i="1"/>
  <c r="D48" i="1"/>
  <c r="D38" i="1"/>
  <c r="J27" i="1"/>
  <c r="H27" i="1"/>
  <c r="F27" i="1"/>
  <c r="C17" i="5"/>
  <c r="D16" i="5" s="1"/>
  <c r="C9" i="5"/>
  <c r="D8" i="5" s="1"/>
  <c r="F19" i="1"/>
  <c r="C13" i="5" l="1"/>
  <c r="D12" i="5" s="1"/>
  <c r="H19" i="1"/>
  <c r="J19" i="1"/>
  <c r="H14" i="1"/>
  <c r="H20" i="1" s="1"/>
  <c r="C21" i="5"/>
  <c r="D20" i="5" s="1"/>
  <c r="F14" i="1"/>
  <c r="F20" i="1" s="1"/>
  <c r="F28" i="1" s="1"/>
  <c r="D14" i="1"/>
  <c r="F56" i="1"/>
  <c r="J14" i="1"/>
  <c r="J20" i="1" l="1"/>
  <c r="D56" i="1" l="1"/>
  <c r="C18" i="4" l="1"/>
  <c r="D27" i="1"/>
  <c r="D19" i="1"/>
  <c r="H7" i="1"/>
  <c r="J28" i="1" l="1"/>
  <c r="D20" i="1"/>
  <c r="D28" i="1" s="1"/>
  <c r="H28" i="1"/>
  <c r="C14" i="4" l="1"/>
  <c r="G57" i="9"/>
  <c r="E56" i="9"/>
  <c r="E55" i="9"/>
  <c r="E57" i="9" s="1"/>
  <c r="G42" i="9"/>
  <c r="G40" i="9"/>
  <c r="E40" i="9"/>
  <c r="G34" i="9"/>
  <c r="E34" i="9"/>
  <c r="G27" i="9"/>
  <c r="E27" i="9"/>
  <c r="E41" i="9" s="1"/>
  <c r="E9" i="9"/>
  <c r="G9" i="9" s="1"/>
  <c r="G23" i="8"/>
  <c r="E23" i="8"/>
  <c r="G17" i="8"/>
  <c r="E17" i="8"/>
  <c r="G12" i="8"/>
  <c r="G18" i="8" s="1"/>
  <c r="G24" i="8" s="1"/>
  <c r="E12" i="8"/>
  <c r="C12" i="8"/>
  <c r="E8" i="8"/>
  <c r="G8" i="8" s="1"/>
  <c r="E38" i="7"/>
  <c r="C49" i="7"/>
  <c r="H36" i="7"/>
  <c r="H35" i="7"/>
  <c r="H34" i="7"/>
  <c r="H29" i="7"/>
  <c r="H28" i="7"/>
  <c r="H27" i="7"/>
  <c r="E26" i="7"/>
  <c r="E30" i="7" s="1"/>
  <c r="E39" i="7" s="1"/>
  <c r="H25" i="7"/>
  <c r="H24" i="7"/>
  <c r="H20" i="7"/>
  <c r="H19" i="7"/>
  <c r="H18" i="7"/>
  <c r="H17" i="7"/>
  <c r="E16" i="7"/>
  <c r="E21" i="7" s="1"/>
  <c r="H15" i="7"/>
  <c r="H14" i="7"/>
  <c r="H13" i="7"/>
  <c r="H12" i="7"/>
  <c r="H11" i="7"/>
  <c r="C55" i="9"/>
  <c r="E50" i="7"/>
  <c r="G41" i="9" l="1"/>
  <c r="G43" i="9" s="1"/>
  <c r="E18" i="8"/>
  <c r="E24" i="8" s="1"/>
  <c r="C23" i="8"/>
  <c r="C38" i="7"/>
  <c r="C27" i="9"/>
  <c r="C40" i="9"/>
  <c r="C17" i="8"/>
  <c r="C18" i="8" s="1"/>
  <c r="C24" i="8" s="1"/>
  <c r="C34" i="9"/>
  <c r="G59" i="9"/>
  <c r="G25" i="8"/>
  <c r="E25" i="8"/>
  <c r="E59" i="9"/>
  <c r="G58" i="9"/>
  <c r="E42" i="9"/>
  <c r="E43" i="9" s="1"/>
  <c r="H33" i="7"/>
  <c r="H37" i="7"/>
  <c r="C56" i="9"/>
  <c r="C57" i="9" s="1"/>
  <c r="C16" i="7"/>
  <c r="C21" i="7" s="1"/>
  <c r="C26" i="7"/>
  <c r="C30" i="7" s="1"/>
  <c r="H10" i="7"/>
  <c r="C39" i="7" l="1"/>
  <c r="C41" i="9"/>
  <c r="C43" i="9" s="1"/>
  <c r="C58" i="9" s="1"/>
  <c r="C59" i="9"/>
  <c r="C50" i="7"/>
  <c r="C51" i="7" s="1"/>
  <c r="C47" i="7"/>
  <c r="C25" i="8"/>
  <c r="C26" i="8" s="1"/>
  <c r="C42" i="9"/>
  <c r="E58" i="9"/>
  <c r="C6" i="6" l="1"/>
  <c r="C8" i="6" s="1"/>
  <c r="B8" i="6"/>
  <c r="I26" i="2" l="1"/>
  <c r="G26" i="2"/>
  <c r="E26" i="2"/>
  <c r="C26" i="2"/>
  <c r="K23" i="2"/>
  <c r="K19" i="2"/>
  <c r="K26" i="2" s="1"/>
  <c r="K13" i="2" l="1"/>
  <c r="K28" i="2" s="1"/>
  <c r="G13" i="2" l="1"/>
  <c r="G28" i="2" s="1"/>
  <c r="G29" i="2" s="1"/>
  <c r="E13" i="2"/>
  <c r="E28" i="2" s="1"/>
  <c r="E29" i="2" s="1"/>
  <c r="I13" i="2"/>
  <c r="I28" i="2" s="1"/>
  <c r="I29" i="2" s="1"/>
  <c r="C13" i="2" l="1"/>
  <c r="C28" i="2" s="1"/>
  <c r="C29" i="2" s="1"/>
</calcChain>
</file>

<file path=xl/sharedStrings.xml><?xml version="1.0" encoding="utf-8"?>
<sst xmlns="http://schemas.openxmlformats.org/spreadsheetml/2006/main" count="258" uniqueCount="187">
  <si>
    <t xml:space="preserve">PUMA BIOTECHNOLOGY, INC. </t>
  </si>
  <si>
    <t xml:space="preserve">(A DEVELOPMENT STAGE COMPANY) </t>
  </si>
  <si>
    <t>Period from</t>
  </si>
  <si>
    <t>Three Months Ended</t>
  </si>
  <si>
    <t>Research and development</t>
  </si>
  <si>
    <t>Loss from operations</t>
  </si>
  <si>
    <t>Other income (expenses):</t>
  </si>
  <si>
    <t>Interest income</t>
  </si>
  <si>
    <t>Net loss per common share—basic and diluted</t>
  </si>
  <si>
    <t>Weighted-average common shares outstanding—basic and diluted</t>
  </si>
  <si>
    <t>(Unaudited)</t>
  </si>
  <si>
    <t>LIQUIDITY AND CAPITAL RESOURCES</t>
  </si>
  <si>
    <t>Cash and cash equivalents</t>
  </si>
  <si>
    <t>Working capital</t>
  </si>
  <si>
    <t>Stockholders' equity</t>
  </si>
  <si>
    <t>Cash provided by (used in):</t>
  </si>
  <si>
    <t>Operating activities</t>
  </si>
  <si>
    <t>Investing activities</t>
  </si>
  <si>
    <t>Financing activities</t>
  </si>
  <si>
    <t>2012</t>
  </si>
  <si>
    <t>December 31,</t>
  </si>
  <si>
    <t>2011</t>
  </si>
  <si>
    <t>September 15,</t>
  </si>
  <si>
    <t>2010 (date</t>
  </si>
  <si>
    <t>of inception) to</t>
  </si>
  <si>
    <t>Twelve Months Ended</t>
  </si>
  <si>
    <t>Adjustments:</t>
  </si>
  <si>
    <t>Research and development:</t>
  </si>
  <si>
    <t>Share-based compensation</t>
  </si>
  <si>
    <t>General and administrative:</t>
  </si>
  <si>
    <t>Adjusted net loss per share—basic and diluted</t>
  </si>
  <si>
    <t>Net loss adjustments</t>
  </si>
  <si>
    <t>Net loss - Adjusted</t>
  </si>
  <si>
    <t>(in millions except per share data)</t>
  </si>
  <si>
    <t>Inherited clinical trial expenses</t>
  </si>
  <si>
    <t>months ended December 31, 2012 and 2011, respectively.</t>
  </si>
  <si>
    <t>as we believe they are not indicative of our operations going forward.</t>
  </si>
  <si>
    <t>(2) Excludes the estimated impact of the activities arising from the acquisition of the inherited clinical trials from the Licensor</t>
  </si>
  <si>
    <t>Net loss per GAAP</t>
  </si>
  <si>
    <t>ADJUSTED CONDENSED STATEMENTS OF OPERATIONS</t>
  </si>
  <si>
    <t>Reconciliation of GAAP to Adjusted Net Income</t>
  </si>
  <si>
    <t>(1) Excludes share-based compensation expense totaling $12.6 million and $7.6 million for the three month period ended</t>
  </si>
  <si>
    <t>December 31, 2012 and 2011, respectively.  Excludes share-based compensation expense totaling $19.6 and $7.6 for the twelve</t>
  </si>
  <si>
    <t>(1) (2)</t>
  </si>
  <si>
    <t>(in millions except share and per share data)</t>
  </si>
  <si>
    <t>Marketable securities</t>
  </si>
  <si>
    <t>GAAP net loss</t>
  </si>
  <si>
    <t xml:space="preserve">Stock-based compensation - </t>
  </si>
  <si>
    <t>(1)</t>
  </si>
  <si>
    <t>(2)</t>
  </si>
  <si>
    <t>(3)</t>
  </si>
  <si>
    <t>Adjustment to net loss (as detailed above)</t>
  </si>
  <si>
    <t xml:space="preserve">Net loss </t>
  </si>
  <si>
    <t>Ended</t>
  </si>
  <si>
    <t>PUMA BIOTECHNOLOGY, INC. AND SUBSIDIARY</t>
  </si>
  <si>
    <t>CONSOLIDATED STATEMENTS OF OPERATIONS</t>
  </si>
  <si>
    <t>Selling, general and administrative</t>
  </si>
  <si>
    <t>Product revenue, net</t>
  </si>
  <si>
    <t>License revenue</t>
  </si>
  <si>
    <t>Total revenue</t>
  </si>
  <si>
    <t>Operating costs and expenses:</t>
  </si>
  <si>
    <t>Cost of sales</t>
  </si>
  <si>
    <t>2018</t>
  </si>
  <si>
    <t>Interest expense</t>
  </si>
  <si>
    <t>Other expense</t>
  </si>
  <si>
    <t>Operating Costs and Expenses</t>
  </si>
  <si>
    <t>(in thousands except per share data)</t>
  </si>
  <si>
    <t>Revenue:</t>
  </si>
  <si>
    <t>Total operating costs and expenses</t>
  </si>
  <si>
    <t>Other (expenses) income:</t>
  </si>
  <si>
    <t>Other expenses</t>
  </si>
  <si>
    <t>Total other (expenses) income:</t>
  </si>
  <si>
    <t>Net loss</t>
  </si>
  <si>
    <t>Net loss applicable to common stockholders</t>
  </si>
  <si>
    <t>See Accompanying Notes to the Consolidated Financial Statements</t>
  </si>
  <si>
    <t>CONSOLIDATED BALANCE SHEETS</t>
  </si>
  <si>
    <t>(in thousands, except share and per share data)</t>
  </si>
  <si>
    <t>Change</t>
  </si>
  <si>
    <t>ASSETS</t>
  </si>
  <si>
    <t>Current assets:</t>
  </si>
  <si>
    <t>Accounts receivable, net</t>
  </si>
  <si>
    <t>Inventory</t>
  </si>
  <si>
    <t>Prepaid expenses, and other, current</t>
  </si>
  <si>
    <t>Other current assets</t>
  </si>
  <si>
    <t>Total current assets</t>
  </si>
  <si>
    <t>Property and equipment, net</t>
  </si>
  <si>
    <t>Prepaid expenses and other, long-term</t>
  </si>
  <si>
    <t>Intangible assets, net</t>
  </si>
  <si>
    <t>Restricted cash</t>
  </si>
  <si>
    <t>Total assets</t>
  </si>
  <si>
    <t>LIABILITIES AND STOCKHOLDERS' EQUITY</t>
  </si>
  <si>
    <t>Current liabilities:</t>
  </si>
  <si>
    <t>Accounts payable</t>
  </si>
  <si>
    <t>Accrued expenses</t>
  </si>
  <si>
    <t>Total current liabilities</t>
  </si>
  <si>
    <t>Deferred revenue</t>
  </si>
  <si>
    <t>Deferred rent</t>
  </si>
  <si>
    <t>Long-term debt</t>
  </si>
  <si>
    <t>Total liabilities</t>
  </si>
  <si>
    <t>Stockholders' equity:</t>
  </si>
  <si>
    <t>Additional paid-in capital</t>
  </si>
  <si>
    <t>Receivable from exercise of stock options</t>
  </si>
  <si>
    <t>Accumulated other comprehensive loss</t>
  </si>
  <si>
    <t>Accumulated deficit</t>
  </si>
  <si>
    <t>Total stockholders' equity</t>
  </si>
  <si>
    <t>Total liabilities and stockholders' equity</t>
  </si>
  <si>
    <t>Balance Check</t>
  </si>
  <si>
    <t>Change in Accumulated Deficit</t>
  </si>
  <si>
    <t>IS Check</t>
  </si>
  <si>
    <r>
      <rPr>
        <sz val="10"/>
        <rFont val="Times New Roman"/>
        <family val="1"/>
      </rPr>
      <t>Common stock -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$.0001 p</t>
    </r>
    <r>
      <rPr>
        <sz val="10"/>
        <color rgb="FF000000"/>
        <rFont val="Times New Roman"/>
        <family val="1"/>
      </rPr>
      <t>ar value per share;</t>
    </r>
    <r>
      <rPr>
        <sz val="10"/>
        <rFont val="Times New Roman"/>
        <family val="1"/>
      </rPr>
      <t xml:space="preserve">  100,000,000 </t>
    </r>
    <r>
      <rPr>
        <sz val="10"/>
        <color rgb="FF000000"/>
        <rFont val="Times New Roman"/>
        <family val="1"/>
      </rPr>
      <t xml:space="preserve">shares authorized;  </t>
    </r>
    <r>
      <rPr>
        <sz val="10"/>
        <rFont val="Times New Roman"/>
        <family val="1"/>
      </rPr>
      <t xml:space="preserve">38,325,037
   </t>
    </r>
    <r>
      <rPr>
        <sz val="10"/>
        <color rgb="FF000000"/>
        <rFont val="Times New Roman"/>
        <family val="1"/>
      </rPr>
      <t>shares issued and outstanding at December 31, 2018 and 37,594,851 issued and
   outstanding at December 31, 2017</t>
    </r>
  </si>
  <si>
    <t>CONSOLIDATED STATEMENTS OF CASH FLOWS</t>
  </si>
  <si>
    <t>(in thousands)</t>
  </si>
  <si>
    <t>Adjustments</t>
  </si>
  <si>
    <t>Operating activities:</t>
  </si>
  <si>
    <t>Adjustments to reconcile net loss to net cash used in operating activities:</t>
  </si>
  <si>
    <t>Depreciation and amortization</t>
  </si>
  <si>
    <t>Includes non-cash interest (def. fin. costs) of $1,480K</t>
  </si>
  <si>
    <t>Built-out allowance received from landlord</t>
  </si>
  <si>
    <t>Stock-based compensation</t>
  </si>
  <si>
    <t>Disposal of leasehold improvements</t>
  </si>
  <si>
    <t>Debt modification fees</t>
  </si>
  <si>
    <t>Less legal settlement of $325K</t>
  </si>
  <si>
    <t>Changes in operating assets and liabilities:</t>
  </si>
  <si>
    <t>Prepaid expenses and other</t>
  </si>
  <si>
    <t>Includes PP&amp;E in AP</t>
  </si>
  <si>
    <t>Net cash used in operating activities</t>
  </si>
  <si>
    <t>Investing activities:</t>
  </si>
  <si>
    <t>Intangible assets</t>
  </si>
  <si>
    <t>Purchase of property and equipment</t>
  </si>
  <si>
    <t>Expenditures for leasehold improvements</t>
  </si>
  <si>
    <t>Purchase of available-for-sale securities</t>
  </si>
  <si>
    <t>Sale/maturity of available-for-sale securities</t>
  </si>
  <si>
    <t>Net cash (used in) provided by investing activities</t>
  </si>
  <si>
    <t>Financing activities:</t>
  </si>
  <si>
    <t>Net proceeds from issuance of common stock</t>
  </si>
  <si>
    <t>Net proceeds from shares issued under employee stock plans</t>
  </si>
  <si>
    <t>Proceeds from long-term debt</t>
  </si>
  <si>
    <t>Includes non-cash interest (def. fin. costs) and Legal Settlement $325K</t>
  </si>
  <si>
    <t>Payment of debt issuance costs</t>
  </si>
  <si>
    <t>Net cash provided by financing activities</t>
  </si>
  <si>
    <t>Net increase (decrease) in cash, cash equivalents and restricted cash</t>
  </si>
  <si>
    <t>2017 and 2016 include changes in restricted cash to mirror 2018 presentation</t>
  </si>
  <si>
    <t>Cash, cash equivalents and restricted cash, beginning of period</t>
  </si>
  <si>
    <t>includes restricted cash per ASC 2016-18</t>
  </si>
  <si>
    <t>Cash, cash equivalents and restricted cash, end of period</t>
  </si>
  <si>
    <t>Supplemental disclosures of non-cash investing and financing activities:</t>
  </si>
  <si>
    <t>Property and equipment purchases in accounts payable</t>
  </si>
  <si>
    <t>Receivables related to stock option exercises</t>
  </si>
  <si>
    <t>Supplemental disclosure of cash flow information:</t>
  </si>
  <si>
    <t>Interest paid</t>
  </si>
  <si>
    <t>BS Check</t>
  </si>
  <si>
    <t>(4)</t>
  </si>
  <si>
    <t xml:space="preserve">Increase (decrease) in cash and cash equivalents, </t>
  </si>
  <si>
    <t xml:space="preserve">               and restricted cash</t>
  </si>
  <si>
    <t>Revenues:</t>
  </si>
  <si>
    <t xml:space="preserve">        Total revenue</t>
  </si>
  <si>
    <t>2019</t>
  </si>
  <si>
    <t xml:space="preserve">
</t>
  </si>
  <si>
    <t>Legal verdict expenses</t>
  </si>
  <si>
    <t>Six Months Ended</t>
  </si>
  <si>
    <t>(1) To reflect a non-cash charge to operating expense for selling, general, and administrative stock-based compensation.</t>
  </si>
  <si>
    <t>(2) To reflect a non-cash charge to operating expense for research and development stock-based compensation.</t>
  </si>
  <si>
    <t>Total other expenses</t>
  </si>
  <si>
    <t>June 30,</t>
  </si>
  <si>
    <t>Royalty revenue</t>
  </si>
  <si>
    <t>Six Months</t>
  </si>
  <si>
    <t>Six Months Ended  June 30,</t>
  </si>
  <si>
    <t>(in millions, unaudited)</t>
  </si>
  <si>
    <t>Three Months Ended June 30,</t>
  </si>
  <si>
    <t>GAAP net loss per share - basic and diluted</t>
  </si>
  <si>
    <t>Non-GAAP adjusted net loss per share</t>
  </si>
  <si>
    <t>Non-GAAP adjusted net loss</t>
  </si>
  <si>
    <t>(3) Non-GAAP adjusted net loss per share was calculated based on 38,647,775 and 37,819,767 weighted-average shares of common stock outstanding for the three months ended June 30, 2019 and 2018, respectively.</t>
  </si>
  <si>
    <t>(4) Non-GAAP adjusted net loss per share was calculated based on 38,565,258 and 37,759,729 weighted-average shares of common stock outstanding for the six months ended June 30, 2019 and 2018, respectively.</t>
  </si>
  <si>
    <t>Three Months Ended June 30, 2019</t>
  </si>
  <si>
    <t>Six Months Ended June 30, 2019</t>
  </si>
  <si>
    <t>Three Months Ended June 30, 2018</t>
  </si>
  <si>
    <t>Six Months Ended June 30, 2018</t>
  </si>
  <si>
    <t>Reconciliation of GAAP Net Loss to Non-GAAP Adjusted Net Loss and</t>
  </si>
  <si>
    <t>GAAP Net Loss Per Share to Non-GAAP Adjusted Loss Per Share</t>
  </si>
  <si>
    <t>PUMA BIOTECHNOLOGY, INC. AND SUBSIDIARIES</t>
  </si>
  <si>
    <t>10Q</t>
  </si>
  <si>
    <t>Per</t>
  </si>
  <si>
    <t>Loss on debt extinguishment</t>
  </si>
  <si>
    <t>December 31, 2018</t>
  </si>
  <si>
    <t>December 31, 2017</t>
  </si>
  <si>
    <t>For the Year Ended December 31,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</si>
</sst>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&quot;$&quot;* #,##0_);_(&quot;$&quot;* \(#,##0\);_(&quot;$&quot;* &quot;-&quot;??_);_(@_)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_(* #,##0.0_);_(* \(#,##0.0\);_(* &quot;-&quot;??_);_(@_)"/>
    <numFmt numFmtId="170" formatCode="#;#;&quot;—&quot;"/>
    <numFmt numFmtId="171" formatCode="0.0%"/>
    <numFmt numFmtId="172" formatCode="_(* #,##0.0_);_(* \(#,##0.0\);_(* &quot;—&quot;??_);_(@_)"/>
    <numFmt numFmtId="173" formatCode="_(&quot;$&quot;* #,##0_);_(&quot;$&quot;* \(#,##0\);_(&quot;$&quot;* &quot;—&quot;_);_(@_)"/>
    <numFmt numFmtId="174" formatCode="_(* #,##0_);_(* \(#,##0\);_(* &quot;—&quot;_);_(@_)"/>
    <numFmt numFmtId="175" formatCode="_ * #,##0.00_ ;_ * \-#,##0.00_ ;_ * &quot;-&quot;??_ ;_ @_ "/>
    <numFmt numFmtId="176" formatCode="[$€-1809]#,##0.0000"/>
    <numFmt numFmtId="177" formatCode="dd\ mmm\ yyyy\ h:mm\ AM/PM"/>
    <numFmt numFmtId="178" formatCode="[$-409]d\-mmm\-yyyy;@"/>
    <numFmt numFmtId="179" formatCode="dd\ mmm\ yyyy\ h:mm:ss\ AM/PM"/>
    <numFmt numFmtId="180" formatCode="[$-409]mmm\-yy;@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25"/>
      <color rgb="FF000000"/>
      <name val="Microsoft Sans Serif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2"/>
    </font>
    <font>
      <sz val="8"/>
      <name val="Tahoma"/>
      <family val="2"/>
    </font>
    <font>
      <sz val="10"/>
      <name val="Tahoma"/>
      <family val="2"/>
    </font>
    <font>
      <sz val="10"/>
      <color rgb="FF333333"/>
      <name val="Tahoma"/>
      <family val="2"/>
    </font>
    <font>
      <b/>
      <sz val="10"/>
      <color rgb="FF003D5B"/>
      <name val="Tahoma"/>
      <family val="2"/>
    </font>
    <font>
      <sz val="8"/>
      <color rgb="FF000000"/>
      <name val="Tahoma"/>
      <family val="2"/>
    </font>
    <font>
      <sz val="8"/>
      <color rgb="FF993300"/>
      <name val="Tahoma"/>
      <family val="2"/>
    </font>
    <font>
      <sz val="10"/>
      <color rgb="FF4DAFFF"/>
      <name val="Tahoma"/>
      <family val="2"/>
    </font>
    <font>
      <b/>
      <sz val="11"/>
      <color rgb="FF454545"/>
      <name val="Helvetica"/>
    </font>
    <font>
      <b/>
      <sz val="10"/>
      <color rgb="FF000000"/>
      <name val="Helvetica"/>
    </font>
    <font>
      <sz val="12"/>
      <color theme="1"/>
      <name val="Times New Roman"/>
      <family val="2"/>
    </font>
    <font>
      <sz val="10"/>
      <name val="Verdana"/>
      <family val="2"/>
    </font>
    <font>
      <sz val="10"/>
      <color theme="1"/>
      <name val="Arial"/>
      <family val="2"/>
    </font>
    <font>
      <sz val="9"/>
      <color rgb="FF333333"/>
      <name val="Helvetica"/>
    </font>
    <font>
      <b/>
      <sz val="14"/>
      <color rgb="FF252525"/>
      <name val="Helvetica"/>
    </font>
    <font>
      <b/>
      <sz val="12"/>
      <color rgb="FF252525"/>
      <name val="Helvetica"/>
    </font>
    <font>
      <sz val="9"/>
      <color rgb="FF63AEEE"/>
      <name val="Helvetica"/>
    </font>
    <font>
      <sz val="9"/>
      <color rgb="FF000000"/>
      <name val="Helvetica"/>
    </font>
    <font>
      <b/>
      <sz val="9"/>
      <color rgb="FF4F4F4F"/>
      <name val="Helvetica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sz val="8"/>
      <name val="Webdings"/>
      <family val="1"/>
      <charset val="2"/>
    </font>
    <font>
      <b/>
      <sz val="8"/>
      <color indexed="10"/>
      <name val="Tahoma"/>
      <family val="2"/>
    </font>
    <font>
      <b/>
      <sz val="10"/>
      <name val="Tahoma"/>
      <family val="2"/>
    </font>
    <font>
      <sz val="10"/>
      <color rgb="FFFF0000"/>
      <name val="Times New Roman"/>
      <family val="1"/>
    </font>
    <font>
      <b/>
      <sz val="18"/>
      <color theme="3"/>
      <name val="Cambria"/>
      <family val="2"/>
      <scheme val="major"/>
    </font>
    <font>
      <u/>
      <sz val="11"/>
      <color theme="10"/>
      <name val="Calibri"/>
      <family val="2"/>
      <scheme val="minor"/>
    </font>
    <font>
      <b/>
      <sz val="11"/>
      <color rgb="FF454545"/>
      <name val="Helvetica"/>
      <family val="2"/>
    </font>
    <font>
      <b/>
      <sz val="10"/>
      <color rgb="FF000000"/>
      <name val="Helvetica"/>
      <family val="2"/>
    </font>
    <font>
      <sz val="9"/>
      <color rgb="FF333333"/>
      <name val="Helvetica"/>
      <family val="2"/>
    </font>
    <font>
      <b/>
      <sz val="14"/>
      <color rgb="FF252525"/>
      <name val="Helvetica"/>
      <family val="2"/>
    </font>
    <font>
      <b/>
      <sz val="12"/>
      <color rgb="FF252525"/>
      <name val="Helvetica"/>
      <family val="2"/>
    </font>
    <font>
      <sz val="9"/>
      <color rgb="FF63AEEE"/>
      <name val="Helvetica"/>
      <family val="2"/>
    </font>
    <font>
      <sz val="9"/>
      <color rgb="FF000000"/>
      <name val="Helvetica"/>
      <family val="2"/>
    </font>
    <font>
      <b/>
      <sz val="9"/>
      <color rgb="FF4F4F4F"/>
      <name val="Helvetica"/>
      <family val="2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gradientFill degree="90">
        <stop position="0">
          <color rgb="FFEBEFF5"/>
        </stop>
        <stop position="1">
          <color rgb="FFC9D2E0"/>
        </stop>
      </gradientFill>
    </fill>
    <fill>
      <gradientFill degree="90">
        <stop position="0">
          <color rgb="FFFFFFFF"/>
        </stop>
        <stop position="1">
          <color rgb="FFB2C1DC"/>
        </stop>
      </gradientFill>
    </fill>
    <fill>
      <gradientFill degree="90">
        <stop position="0">
          <color rgb="FFFFFFFF"/>
        </stop>
        <stop position="1">
          <color rgb="FFEBEFF5"/>
        </stop>
      </gradient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9E7D1"/>
        <bgColor indexed="64"/>
      </patternFill>
    </fill>
    <fill>
      <patternFill patternType="solid">
        <fgColor theme="8" tint="0.59996337778862885"/>
        <bgColor indexed="64"/>
      </patternFill>
    </fill>
    <fill>
      <gradientFill>
        <stop position="0">
          <color rgb="FFE8EBF0"/>
        </stop>
        <stop position="1">
          <color rgb="FFFFFFFF"/>
        </stop>
      </gradientFill>
    </fill>
    <fill>
      <patternFill patternType="solid">
        <fgColor rgb="FFEBEFF5"/>
        <bgColor indexed="64"/>
      </patternFill>
    </fill>
    <fill>
      <gradientFill degree="90">
        <stop position="0">
          <color rgb="FFE8EBF0"/>
        </stop>
        <stop position="1">
          <color rgb="FFFFFFFF"/>
        </stop>
      </gradientFill>
    </fill>
    <fill>
      <patternFill patternType="solid">
        <fgColor indexed="22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2F4F7"/>
        <bgColor indexed="64"/>
      </patternFill>
    </fill>
    <fill>
      <patternFill patternType="solid">
        <fgColor rgb="FFF7F9FC"/>
        <bgColor indexed="64"/>
      </patternFill>
    </fill>
    <fill>
      <patternFill patternType="solid">
        <fgColor rgb="FFFCFDF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rgb="FFE6E8EC"/>
      </left>
      <right style="thin">
        <color rgb="FF8694A1"/>
      </right>
      <top style="thin">
        <color rgb="FFE6E8EC"/>
      </top>
      <bottom style="thin">
        <color rgb="FF8694A1"/>
      </bottom>
      <diagonal/>
    </border>
    <border>
      <left style="thin">
        <color indexed="64"/>
      </left>
      <right style="thin">
        <color indexed="64"/>
      </right>
      <top style="thin">
        <color rgb="FF808080"/>
      </top>
      <bottom style="thin">
        <color indexed="64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7A9AE"/>
      </left>
      <right style="thin">
        <color rgb="FFA7A9AE"/>
      </right>
      <top style="thin">
        <color rgb="FFA7A9AE"/>
      </top>
      <bottom style="thin">
        <color rgb="FFA7A9AE"/>
      </bottom>
      <diagonal/>
    </border>
    <border>
      <left style="thin">
        <color rgb="FF737D87"/>
      </left>
      <right style="thin">
        <color rgb="FF737D87"/>
      </right>
      <top style="double">
        <color rgb="FF737D87"/>
      </top>
      <bottom style="double">
        <color rgb="FF737D8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DBDBDB"/>
      </bottom>
      <diagonal/>
    </border>
    <border>
      <left style="thin">
        <color rgb="FFD6DFE6"/>
      </left>
      <right style="thin">
        <color rgb="FFD6DFE6"/>
      </right>
      <top style="thin">
        <color rgb="FFD6DFE6"/>
      </top>
      <bottom style="thin">
        <color rgb="FFD6DFE6"/>
      </bottom>
      <diagonal/>
    </border>
    <border>
      <left style="thin">
        <color rgb="FFEEEEEE"/>
      </left>
      <right style="thin">
        <color rgb="FFEEEEEE"/>
      </right>
      <top style="thin">
        <color rgb="FFEEEEEE"/>
      </top>
      <bottom style="thin">
        <color rgb="FFEEEEEE"/>
      </bottom>
      <diagonal/>
    </border>
    <border>
      <left style="thin">
        <color rgb="FFDFE4E7"/>
      </left>
      <right style="thin">
        <color rgb="FFDFE4E7"/>
      </right>
      <top style="thin">
        <color rgb="FFDFE4E7"/>
      </top>
      <bottom style="thin">
        <color rgb="FFDFE4E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</borders>
  <cellStyleXfs count="18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Alignment="0"/>
    <xf numFmtId="0" fontId="7" fillId="0" borderId="0"/>
    <xf numFmtId="9" fontId="1" fillId="0" borderId="0" applyFont="0" applyFill="0" applyBorder="0" applyAlignment="0" applyProtection="0"/>
    <xf numFmtId="0" fontId="19" fillId="0" borderId="0"/>
    <xf numFmtId="0" fontId="20" fillId="5" borderId="6">
      <protection locked="0"/>
    </xf>
    <xf numFmtId="4" fontId="20" fillId="5" borderId="6">
      <protection locked="0"/>
    </xf>
    <xf numFmtId="3" fontId="20" fillId="5" borderId="6">
      <protection locked="0"/>
    </xf>
    <xf numFmtId="0" fontId="21" fillId="6" borderId="7" applyNumberFormat="0">
      <alignment wrapText="1"/>
    </xf>
    <xf numFmtId="0" fontId="22" fillId="7" borderId="8" applyNumberFormat="0">
      <alignment horizontal="center" vertical="center" wrapText="1"/>
    </xf>
    <xf numFmtId="0" fontId="23" fillId="8" borderId="9" applyNumberFormat="0">
      <alignment horizontal="left" indent="1"/>
    </xf>
    <xf numFmtId="0" fontId="24" fillId="9" borderId="0"/>
    <xf numFmtId="0" fontId="24" fillId="5" borderId="0">
      <protection locked="0"/>
    </xf>
    <xf numFmtId="14" fontId="24" fillId="5" borderId="0">
      <protection locked="0"/>
    </xf>
    <xf numFmtId="0" fontId="25" fillId="5" borderId="0"/>
    <xf numFmtId="0" fontId="24" fillId="10" borderId="0"/>
    <xf numFmtId="0" fontId="24" fillId="5" borderId="0"/>
    <xf numFmtId="0" fontId="21" fillId="11" borderId="10" applyNumberFormat="0">
      <alignment wrapText="1"/>
    </xf>
    <xf numFmtId="0" fontId="24" fillId="5" borderId="11">
      <alignment wrapText="1"/>
      <protection locked="0"/>
    </xf>
    <xf numFmtId="49" fontId="24" fillId="12" borderId="0">
      <protection locked="0"/>
    </xf>
    <xf numFmtId="0" fontId="26" fillId="13" borderId="12" applyNumberFormat="0">
      <alignment horizontal="center" vertical="center" wrapText="1"/>
      <protection locked="0"/>
    </xf>
    <xf numFmtId="0" fontId="22" fillId="7" borderId="13" applyNumberFormat="0">
      <alignment horizontal="center" vertical="center" wrapText="1"/>
    </xf>
    <xf numFmtId="0" fontId="26" fillId="0" borderId="12" applyNumberFormat="0">
      <alignment horizontal="center" vertical="center" wrapText="1"/>
      <protection locked="0"/>
    </xf>
    <xf numFmtId="0" fontId="22" fillId="14" borderId="12" applyNumberFormat="0">
      <alignment shrinkToFit="1"/>
    </xf>
    <xf numFmtId="0" fontId="26" fillId="15" borderId="12" applyNumberFormat="0">
      <alignment horizontal="center" vertical="center"/>
    </xf>
    <xf numFmtId="0" fontId="20" fillId="16" borderId="0">
      <alignment horizontal="left"/>
    </xf>
    <xf numFmtId="0" fontId="27" fillId="17" borderId="14" applyNumberFormat="0">
      <alignment vertical="center"/>
    </xf>
    <xf numFmtId="0" fontId="28" fillId="18" borderId="15" applyNumberFormat="0">
      <alignment vertical="center" wrapText="1"/>
    </xf>
    <xf numFmtId="43" fontId="7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2" fillId="5" borderId="16" applyNumberFormat="0">
      <alignment vertical="center" wrapText="1"/>
      <protection locked="0"/>
    </xf>
    <xf numFmtId="0" fontId="33" fillId="5" borderId="11" applyNumberFormat="0" applyFill="0" applyBorder="0">
      <alignment horizontal="left" wrapText="1" indent="1"/>
    </xf>
    <xf numFmtId="0" fontId="34" fillId="5" borderId="11" applyNumberFormat="0" applyFill="0" applyBorder="0">
      <alignment horizontal="left" wrapText="1" indent="1"/>
    </xf>
    <xf numFmtId="0" fontId="35" fillId="19" borderId="16" applyNumberFormat="0">
      <alignment horizontal="center" vertical="center" wrapText="1"/>
    </xf>
    <xf numFmtId="0" fontId="32" fillId="20" borderId="17" applyNumberFormat="0">
      <alignment horizontal="left" vertical="center" wrapText="1"/>
      <protection locked="0"/>
    </xf>
    <xf numFmtId="0" fontId="36" fillId="19" borderId="16" applyNumberFormat="0">
      <alignment vertical="center" shrinkToFit="1"/>
    </xf>
    <xf numFmtId="0" fontId="37" fillId="5" borderId="11" applyNumberFormat="0" applyFill="0" applyBorder="0">
      <alignment horizontal="right" vertical="center" wrapText="1" indent="1"/>
    </xf>
    <xf numFmtId="0" fontId="38" fillId="0" borderId="0"/>
    <xf numFmtId="0" fontId="29" fillId="0" borderId="0"/>
    <xf numFmtId="0" fontId="39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176" fontId="7" fillId="0" borderId="0"/>
    <xf numFmtId="0" fontId="2" fillId="0" borderId="0" applyAlignment="0"/>
    <xf numFmtId="0" fontId="19" fillId="0" borderId="0"/>
    <xf numFmtId="0" fontId="9" fillId="0" borderId="0"/>
    <xf numFmtId="176" fontId="40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176" fontId="31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76" fontId="7" fillId="0" borderId="0"/>
    <xf numFmtId="0" fontId="39" fillId="0" borderId="0"/>
    <xf numFmtId="0" fontId="39" fillId="0" borderId="0"/>
    <xf numFmtId="0" fontId="29" fillId="0" borderId="0"/>
    <xf numFmtId="0" fontId="20" fillId="16" borderId="0">
      <alignment horizontal="left"/>
    </xf>
    <xf numFmtId="0" fontId="41" fillId="16" borderId="0">
      <alignment horizontal="right"/>
    </xf>
    <xf numFmtId="177" fontId="20" fillId="16" borderId="0">
      <alignment horizontal="left"/>
    </xf>
    <xf numFmtId="0" fontId="20" fillId="21" borderId="0">
      <alignment horizontal="left"/>
    </xf>
    <xf numFmtId="0" fontId="20" fillId="0" borderId="11">
      <alignment horizontal="left"/>
    </xf>
    <xf numFmtId="178" fontId="20" fillId="21" borderId="11">
      <alignment horizontal="left" wrapText="1"/>
    </xf>
    <xf numFmtId="179" fontId="20" fillId="21" borderId="11">
      <alignment horizontal="left" wrapText="1"/>
    </xf>
    <xf numFmtId="0" fontId="20" fillId="21" borderId="11">
      <alignment horizontal="left" wrapText="1"/>
    </xf>
    <xf numFmtId="0" fontId="41" fillId="0" borderId="0">
      <alignment horizontal="left"/>
    </xf>
    <xf numFmtId="0" fontId="41" fillId="0" borderId="11">
      <alignment horizontal="left"/>
    </xf>
    <xf numFmtId="0" fontId="41" fillId="0" borderId="0">
      <alignment horizontal="left" wrapText="1"/>
    </xf>
    <xf numFmtId="0" fontId="41" fillId="22" borderId="11">
      <alignment wrapText="1"/>
    </xf>
    <xf numFmtId="0" fontId="41" fillId="0" borderId="0">
      <alignment horizontal="left" wrapText="1"/>
    </xf>
    <xf numFmtId="178" fontId="20" fillId="21" borderId="0"/>
    <xf numFmtId="0" fontId="20" fillId="21" borderId="0">
      <alignment horizontal="left" wrapText="1"/>
    </xf>
    <xf numFmtId="0" fontId="20" fillId="0" borderId="0">
      <alignment horizontal="right"/>
    </xf>
    <xf numFmtId="0" fontId="20" fillId="0" borderId="11">
      <alignment horizontal="right"/>
    </xf>
    <xf numFmtId="0" fontId="20" fillId="21" borderId="11">
      <alignment horizontal="right"/>
    </xf>
    <xf numFmtId="0" fontId="20" fillId="0" borderId="11">
      <alignment horizontal="right" wrapText="1"/>
    </xf>
    <xf numFmtId="2" fontId="41" fillId="0" borderId="0">
      <alignment horizontal="right"/>
    </xf>
    <xf numFmtId="1" fontId="41" fillId="0" borderId="11">
      <alignment horizontal="right"/>
    </xf>
    <xf numFmtId="1" fontId="41" fillId="0" borderId="11">
      <alignment horizontal="right" wrapText="1"/>
    </xf>
    <xf numFmtId="2" fontId="41" fillId="0" borderId="0">
      <alignment horizontal="right" wrapText="1"/>
    </xf>
    <xf numFmtId="178" fontId="20" fillId="21" borderId="0">
      <alignment horizontal="right"/>
    </xf>
    <xf numFmtId="0" fontId="20" fillId="0" borderId="0">
      <alignment horizontal="right" wrapText="1"/>
    </xf>
    <xf numFmtId="0" fontId="20" fillId="21" borderId="11"/>
    <xf numFmtId="4" fontId="20" fillId="21" borderId="11"/>
    <xf numFmtId="0" fontId="20" fillId="21" borderId="11">
      <alignment horizontal="left"/>
    </xf>
    <xf numFmtId="0" fontId="20" fillId="21" borderId="11">
      <alignment wrapText="1"/>
    </xf>
    <xf numFmtId="0" fontId="41" fillId="21" borderId="18">
      <alignment horizontal="right"/>
    </xf>
    <xf numFmtId="0" fontId="41" fillId="22" borderId="6"/>
    <xf numFmtId="0" fontId="41" fillId="22" borderId="11"/>
    <xf numFmtId="0" fontId="41" fillId="22" borderId="6">
      <alignment horizontal="left" wrapText="1"/>
    </xf>
    <xf numFmtId="0" fontId="41" fillId="22" borderId="11">
      <alignment horizontal="left" wrapText="1"/>
    </xf>
    <xf numFmtId="2" fontId="41" fillId="21" borderId="0" applyNumberFormat="0">
      <alignment horizontal="right"/>
    </xf>
    <xf numFmtId="0" fontId="41" fillId="16" borderId="0">
      <alignment horizontal="right"/>
    </xf>
    <xf numFmtId="0" fontId="20" fillId="23" borderId="11"/>
    <xf numFmtId="0" fontId="20" fillId="23" borderId="11">
      <alignment wrapText="1"/>
    </xf>
    <xf numFmtId="0" fontId="20" fillId="24" borderId="11"/>
    <xf numFmtId="0" fontId="20" fillId="24" borderId="11">
      <alignment wrapText="1"/>
    </xf>
    <xf numFmtId="0" fontId="42" fillId="24" borderId="11"/>
    <xf numFmtId="0" fontId="43" fillId="16" borderId="0"/>
    <xf numFmtId="0" fontId="20" fillId="25" borderId="11"/>
    <xf numFmtId="0" fontId="20" fillId="26" borderId="11"/>
    <xf numFmtId="4" fontId="20" fillId="25" borderId="11"/>
    <xf numFmtId="1" fontId="20" fillId="25" borderId="11"/>
    <xf numFmtId="1" fontId="20" fillId="25" borderId="11">
      <alignment horizontal="left"/>
    </xf>
    <xf numFmtId="0" fontId="20" fillId="25" borderId="6">
      <alignment horizontal="center"/>
    </xf>
    <xf numFmtId="0" fontId="20" fillId="25" borderId="11">
      <alignment horizontal="center"/>
    </xf>
    <xf numFmtId="0" fontId="20" fillId="25" borderId="11">
      <alignment horizontal="center" wrapText="1"/>
    </xf>
    <xf numFmtId="0" fontId="44" fillId="25" borderId="11">
      <alignment horizontal="center"/>
    </xf>
    <xf numFmtId="0" fontId="20" fillId="25" borderId="11">
      <alignment horizontal="center"/>
    </xf>
    <xf numFmtId="178" fontId="20" fillId="25" borderId="11"/>
    <xf numFmtId="0" fontId="20" fillId="25" borderId="11">
      <alignment horizontal="left"/>
    </xf>
    <xf numFmtId="180" fontId="20" fillId="25" borderId="11">
      <alignment horizontal="left"/>
    </xf>
    <xf numFmtId="0" fontId="45" fillId="25" borderId="11"/>
    <xf numFmtId="0" fontId="45" fillId="25" borderId="11">
      <alignment wrapText="1"/>
    </xf>
    <xf numFmtId="0" fontId="20" fillId="25" borderId="11">
      <alignment wrapText="1"/>
    </xf>
    <xf numFmtId="0" fontId="20" fillId="27" borderId="11"/>
    <xf numFmtId="0" fontId="20" fillId="27" borderId="11">
      <alignment wrapText="1"/>
    </xf>
    <xf numFmtId="0" fontId="46" fillId="16" borderId="0"/>
    <xf numFmtId="0" fontId="41" fillId="16" borderId="0">
      <alignment horizontal="left"/>
    </xf>
    <xf numFmtId="0" fontId="41" fillId="28" borderId="11"/>
    <xf numFmtId="178" fontId="41" fillId="28" borderId="11">
      <alignment wrapText="1"/>
    </xf>
    <xf numFmtId="0" fontId="32" fillId="5" borderId="11" applyNumberFormat="0" applyFill="0" applyBorder="0">
      <alignment horizontal="left" vertical="center" wrapText="1"/>
    </xf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11">
      <alignment horizontal="left"/>
    </xf>
    <xf numFmtId="0" fontId="32" fillId="29" borderId="16" applyNumberFormat="0">
      <alignment vertical="center" wrapText="1"/>
    </xf>
    <xf numFmtId="0" fontId="36" fillId="19" borderId="16" applyNumberFormat="0">
      <alignment horizontal="center" vertical="center" wrapText="1"/>
    </xf>
    <xf numFmtId="0" fontId="7" fillId="0" borderId="0"/>
    <xf numFmtId="43" fontId="39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7" fillId="0" borderId="0"/>
    <xf numFmtId="0" fontId="31" fillId="0" borderId="0"/>
    <xf numFmtId="0" fontId="31" fillId="0" borderId="0"/>
    <xf numFmtId="0" fontId="39" fillId="0" borderId="0"/>
    <xf numFmtId="9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0" fillId="5" borderId="19">
      <protection locked="0"/>
    </xf>
    <xf numFmtId="4" fontId="20" fillId="5" borderId="19">
      <protection locked="0"/>
    </xf>
    <xf numFmtId="3" fontId="20" fillId="5" borderId="19">
      <protection locked="0"/>
    </xf>
    <xf numFmtId="49" fontId="24" fillId="30" borderId="0">
      <protection locked="0"/>
    </xf>
    <xf numFmtId="0" fontId="50" fillId="17" borderId="14" applyNumberFormat="0">
      <alignment vertical="center"/>
    </xf>
    <xf numFmtId="0" fontId="51" fillId="18" borderId="15" applyNumberFormat="0">
      <alignment vertical="center" wrapText="1"/>
    </xf>
    <xf numFmtId="0" fontId="52" fillId="5" borderId="16" applyNumberFormat="0">
      <alignment vertical="center" wrapText="1"/>
      <protection locked="0"/>
    </xf>
    <xf numFmtId="0" fontId="53" fillId="5" borderId="11" applyNumberFormat="0" applyFill="0" applyBorder="0">
      <alignment horizontal="left" wrapText="1" indent="1"/>
    </xf>
    <xf numFmtId="0" fontId="54" fillId="5" borderId="11" applyNumberFormat="0" applyFill="0" applyBorder="0">
      <alignment horizontal="left" wrapText="1" indent="1"/>
    </xf>
    <xf numFmtId="0" fontId="55" fillId="19" borderId="16" applyNumberFormat="0">
      <alignment horizontal="center" vertical="center" wrapText="1"/>
    </xf>
    <xf numFmtId="0" fontId="52" fillId="20" borderId="17" applyNumberFormat="0">
      <alignment horizontal="left" vertical="center" wrapText="1"/>
      <protection locked="0"/>
    </xf>
    <xf numFmtId="0" fontId="56" fillId="19" borderId="16" applyNumberFormat="0">
      <alignment vertical="center" shrinkToFit="1"/>
    </xf>
    <xf numFmtId="0" fontId="57" fillId="5" borderId="11" applyNumberFormat="0" applyFill="0" applyBorder="0">
      <alignment horizontal="right" vertical="center" wrapText="1" indent="1"/>
    </xf>
    <xf numFmtId="0" fontId="39" fillId="0" borderId="0"/>
    <xf numFmtId="0" fontId="7" fillId="0" borderId="0"/>
    <xf numFmtId="0" fontId="41" fillId="22" borderId="19"/>
    <xf numFmtId="0" fontId="41" fillId="22" borderId="19">
      <alignment horizontal="left" wrapText="1"/>
    </xf>
    <xf numFmtId="0" fontId="41" fillId="21" borderId="0" applyNumberFormat="0">
      <alignment horizontal="right"/>
    </xf>
    <xf numFmtId="0" fontId="20" fillId="31" borderId="11"/>
    <xf numFmtId="0" fontId="20" fillId="25" borderId="19">
      <alignment horizontal="center"/>
    </xf>
    <xf numFmtId="0" fontId="52" fillId="5" borderId="11" applyNumberFormat="0" applyFill="0" applyBorder="0">
      <alignment horizontal="left" vertical="center" wrapText="1"/>
    </xf>
    <xf numFmtId="0" fontId="52" fillId="29" borderId="16" applyNumberFormat="0">
      <alignment vertical="center" wrapText="1"/>
    </xf>
    <xf numFmtId="0" fontId="56" fillId="19" borderId="16" applyNumberFormat="0">
      <alignment horizontal="center" vertical="center" wrapText="1"/>
    </xf>
  </cellStyleXfs>
  <cellXfs count="325">
    <xf numFmtId="0" fontId="0" fillId="0" borderId="0" xfId="0"/>
    <xf numFmtId="0" fontId="3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/>
    </xf>
    <xf numFmtId="0" fontId="4" fillId="2" borderId="0" xfId="0" applyFont="1" applyFill="1"/>
    <xf numFmtId="0" fontId="3" fillId="2" borderId="0" xfId="0" applyFont="1" applyFill="1" applyAlignment="1">
      <alignment horizontal="centerContinuous" vertical="center" wrapText="1"/>
    </xf>
    <xf numFmtId="0" fontId="3" fillId="2" borderId="0" xfId="0" applyFont="1" applyFill="1" applyAlignment="1">
      <alignment horizontal="centerContinuous"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0" xfId="0" quotePrefix="1" applyFont="1" applyFill="1" applyAlignment="1">
      <alignment horizontal="center"/>
    </xf>
    <xf numFmtId="0" fontId="3" fillId="2" borderId="0" xfId="0" applyFont="1" applyFill="1"/>
    <xf numFmtId="164" fontId="4" fillId="2" borderId="0" xfId="0" applyNumberFormat="1" applyFont="1" applyFill="1" applyAlignment="1">
      <alignment horizontal="center" wrapText="1"/>
    </xf>
    <xf numFmtId="0" fontId="4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" wrapText="1"/>
    </xf>
    <xf numFmtId="164" fontId="4" fillId="2" borderId="1" xfId="0" quotePrefix="1" applyNumberFormat="1" applyFont="1" applyFill="1" applyBorder="1" applyAlignment="1">
      <alignment horizontal="center" wrapText="1"/>
    </xf>
    <xf numFmtId="0" fontId="3" fillId="2" borderId="0" xfId="0" applyFont="1" applyFill="1" applyAlignment="1"/>
    <xf numFmtId="164" fontId="4" fillId="2" borderId="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left" indent="2"/>
    </xf>
    <xf numFmtId="165" fontId="4" fillId="2" borderId="0" xfId="2" applyNumberFormat="1" applyFont="1" applyFill="1" applyBorder="1" applyAlignment="1">
      <alignment wrapText="1"/>
    </xf>
    <xf numFmtId="165" fontId="4" fillId="2" borderId="0" xfId="2" applyNumberFormat="1" applyFont="1" applyFill="1" applyBorder="1" applyAlignment="1"/>
    <xf numFmtId="166" fontId="4" fillId="2" borderId="0" xfId="1" applyNumberFormat="1" applyFont="1" applyFill="1" applyBorder="1" applyAlignment="1">
      <alignment wrapText="1"/>
    </xf>
    <xf numFmtId="166" fontId="4" fillId="2" borderId="0" xfId="1" applyNumberFormat="1" applyFont="1" applyFill="1" applyBorder="1" applyAlignment="1"/>
    <xf numFmtId="0" fontId="4" fillId="2" borderId="0" xfId="0" applyFont="1" applyFill="1" applyAlignment="1">
      <alignment horizontal="left" wrapText="1" indent="5"/>
    </xf>
    <xf numFmtId="0" fontId="4" fillId="2" borderId="0" xfId="0" applyFont="1" applyFill="1" applyAlignment="1">
      <alignment horizontal="left" wrapText="1" indent="2"/>
    </xf>
    <xf numFmtId="44" fontId="4" fillId="2" borderId="2" xfId="2" applyNumberFormat="1" applyFont="1" applyFill="1" applyBorder="1" applyAlignment="1">
      <alignment wrapText="1"/>
    </xf>
    <xf numFmtId="167" fontId="4" fillId="2" borderId="0" xfId="2" applyNumberFormat="1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166" fontId="4" fillId="2" borderId="2" xfId="1" applyNumberFormat="1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164" fontId="4" fillId="2" borderId="0" xfId="0" quotePrefix="1" applyNumberFormat="1" applyFont="1" applyFill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center" wrapText="1"/>
    </xf>
    <xf numFmtId="168" fontId="4" fillId="2" borderId="0" xfId="2" applyNumberFormat="1" applyFont="1" applyFill="1" applyBorder="1" applyAlignment="1">
      <alignment wrapText="1"/>
    </xf>
    <xf numFmtId="0" fontId="4" fillId="2" borderId="0" xfId="0" applyFont="1" applyFill="1" applyBorder="1"/>
    <xf numFmtId="0" fontId="4" fillId="2" borderId="0" xfId="0" quotePrefix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/>
    <xf numFmtId="164" fontId="4" fillId="2" borderId="0" xfId="0" quotePrefix="1" applyNumberFormat="1" applyFont="1" applyFill="1" applyBorder="1" applyAlignment="1">
      <alignment horizontal="center"/>
    </xf>
    <xf numFmtId="165" fontId="4" fillId="2" borderId="0" xfId="2" applyNumberFormat="1" applyFont="1" applyFill="1" applyBorder="1"/>
    <xf numFmtId="0" fontId="4" fillId="2" borderId="0" xfId="0" quotePrefix="1" applyFont="1" applyFill="1" applyAlignment="1">
      <alignment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/>
    </xf>
    <xf numFmtId="169" fontId="4" fillId="2" borderId="3" xfId="1" applyNumberFormat="1" applyFont="1" applyFill="1" applyBorder="1" applyAlignment="1">
      <alignment wrapText="1"/>
    </xf>
    <xf numFmtId="169" fontId="4" fillId="2" borderId="0" xfId="1" applyNumberFormat="1" applyFont="1" applyFill="1" applyBorder="1" applyAlignment="1">
      <alignment wrapText="1"/>
    </xf>
    <xf numFmtId="169" fontId="4" fillId="2" borderId="0" xfId="1" applyNumberFormat="1" applyFont="1" applyFill="1" applyBorder="1" applyAlignment="1"/>
    <xf numFmtId="166" fontId="4" fillId="2" borderId="0" xfId="1" applyNumberFormat="1" applyFont="1" applyFill="1" applyBorder="1" applyAlignment="1">
      <alignment vertical="center" wrapText="1"/>
    </xf>
    <xf numFmtId="169" fontId="4" fillId="2" borderId="0" xfId="0" applyNumberFormat="1" applyFont="1" applyFill="1" applyBorder="1" applyAlignment="1">
      <alignment vertical="center" wrapText="1"/>
    </xf>
    <xf numFmtId="169" fontId="4" fillId="2" borderId="0" xfId="0" applyNumberFormat="1" applyFont="1" applyFill="1" applyBorder="1" applyAlignment="1">
      <alignment wrapText="1"/>
    </xf>
    <xf numFmtId="168" fontId="4" fillId="2" borderId="2" xfId="2" applyNumberFormat="1" applyFont="1" applyFill="1" applyBorder="1" applyAlignment="1">
      <alignment horizontal="left"/>
    </xf>
    <xf numFmtId="168" fontId="4" fillId="2" borderId="0" xfId="2" applyNumberFormat="1" applyFont="1" applyFill="1" applyBorder="1" applyAlignment="1">
      <alignment horizontal="centerContinuous"/>
    </xf>
    <xf numFmtId="0" fontId="3" fillId="2" borderId="0" xfId="0" applyFont="1" applyFill="1" applyAlignment="1">
      <alignment horizontal="centerContinuous"/>
    </xf>
    <xf numFmtId="168" fontId="5" fillId="2" borderId="0" xfId="2" applyNumberFormat="1" applyFont="1" applyFill="1"/>
    <xf numFmtId="169" fontId="5" fillId="2" borderId="0" xfId="1" applyNumberFormat="1" applyFont="1" applyFill="1"/>
    <xf numFmtId="0" fontId="5" fillId="2" borderId="0" xfId="0" applyFont="1" applyFill="1" applyAlignment="1">
      <alignment horizontal="left" wrapText="1" indent="2"/>
    </xf>
    <xf numFmtId="0" fontId="5" fillId="2" borderId="0" xfId="0" applyFont="1" applyFill="1" applyAlignment="1">
      <alignment horizontal="left" indent="2"/>
    </xf>
    <xf numFmtId="0" fontId="5" fillId="2" borderId="0" xfId="0" applyFont="1" applyFill="1" applyAlignment="1">
      <alignment horizontal="left" wrapText="1" indent="5"/>
    </xf>
    <xf numFmtId="0" fontId="5" fillId="2" borderId="0" xfId="0" applyFont="1" applyFill="1" applyAlignment="1">
      <alignment horizontal="left" indent="5"/>
    </xf>
    <xf numFmtId="0" fontId="6" fillId="2" borderId="0" xfId="0" applyFont="1" applyFill="1" applyAlignment="1">
      <alignment horizontal="centerContinuous" vertical="center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/>
    <xf numFmtId="0" fontId="6" fillId="2" borderId="0" xfId="0" applyFont="1" applyFill="1" applyAlignment="1"/>
    <xf numFmtId="168" fontId="5" fillId="2" borderId="0" xfId="2" applyNumberFormat="1" applyFont="1" applyFill="1" applyBorder="1" applyAlignment="1">
      <alignment wrapText="1"/>
    </xf>
    <xf numFmtId="168" fontId="5" fillId="2" borderId="0" xfId="2" applyNumberFormat="1" applyFont="1" applyFill="1" applyBorder="1" applyAlignment="1"/>
    <xf numFmtId="169" fontId="5" fillId="2" borderId="0" xfId="1" applyNumberFormat="1" applyFont="1" applyFill="1" applyBorder="1" applyAlignment="1">
      <alignment wrapText="1"/>
    </xf>
    <xf numFmtId="169" fontId="5" fillId="2" borderId="0" xfId="1" applyNumberFormat="1" applyFont="1" applyFill="1" applyBorder="1" applyAlignment="1"/>
    <xf numFmtId="166" fontId="5" fillId="2" borderId="0" xfId="1" applyNumberFormat="1" applyFont="1" applyFill="1" applyBorder="1" applyAlignment="1">
      <alignment wrapText="1"/>
    </xf>
    <xf numFmtId="168" fontId="5" fillId="2" borderId="0" xfId="1" applyNumberFormat="1" applyFont="1" applyFill="1" applyBorder="1" applyAlignment="1"/>
    <xf numFmtId="166" fontId="5" fillId="2" borderId="0" xfId="1" applyNumberFormat="1" applyFont="1" applyFill="1" applyBorder="1" applyAlignment="1"/>
    <xf numFmtId="0" fontId="5" fillId="2" borderId="0" xfId="0" applyFont="1" applyFill="1" applyBorder="1" applyAlignment="1">
      <alignment wrapText="1"/>
    </xf>
    <xf numFmtId="0" fontId="5" fillId="2" borderId="0" xfId="0" applyFont="1" applyFill="1" applyAlignment="1">
      <alignment vertical="center" wrapText="1"/>
    </xf>
    <xf numFmtId="164" fontId="5" fillId="2" borderId="0" xfId="0" applyNumberFormat="1" applyFont="1" applyFill="1"/>
    <xf numFmtId="168" fontId="5" fillId="2" borderId="0" xfId="0" applyNumberFormat="1" applyFont="1" applyFill="1"/>
    <xf numFmtId="37" fontId="5" fillId="2" borderId="0" xfId="0" applyNumberFormat="1" applyFont="1" applyFill="1"/>
    <xf numFmtId="164" fontId="5" fillId="2" borderId="0" xfId="0" applyNumberFormat="1" applyFont="1" applyFill="1" applyAlignment="1">
      <alignment horizontal="center"/>
    </xf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Font="1"/>
    <xf numFmtId="0" fontId="8" fillId="0" borderId="0" xfId="0" applyFont="1"/>
    <xf numFmtId="0" fontId="5" fillId="0" borderId="0" xfId="0" applyFont="1" applyBorder="1" applyAlignment="1"/>
    <xf numFmtId="0" fontId="5" fillId="0" borderId="0" xfId="0" applyNumberFormat="1" applyFont="1" applyBorder="1" applyAlignment="1"/>
    <xf numFmtId="0" fontId="6" fillId="2" borderId="0" xfId="0" applyNumberFormat="1" applyFont="1" applyFill="1" applyBorder="1" applyAlignment="1"/>
    <xf numFmtId="0" fontId="6" fillId="0" borderId="0" xfId="0" applyNumberFormat="1" applyFont="1" applyBorder="1" applyAlignment="1"/>
    <xf numFmtId="0" fontId="5" fillId="2" borderId="0" xfId="0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vertical="center"/>
    </xf>
    <xf numFmtId="166" fontId="5" fillId="0" borderId="0" xfId="1" applyNumberFormat="1" applyFont="1" applyBorder="1" applyAlignment="1"/>
    <xf numFmtId="0" fontId="5" fillId="0" borderId="0" xfId="2" applyNumberFormat="1" applyFont="1" applyBorder="1" applyAlignment="1"/>
    <xf numFmtId="0" fontId="5" fillId="2" borderId="0" xfId="0" applyFont="1" applyFill="1" applyBorder="1" applyAlignment="1">
      <alignment horizontal="left" vertical="center" indent="1"/>
    </xf>
    <xf numFmtId="166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0" xfId="0" quotePrefix="1" applyNumberFormat="1" applyFont="1" applyBorder="1" applyAlignment="1"/>
    <xf numFmtId="0" fontId="5" fillId="0" borderId="0" xfId="1" quotePrefix="1" applyNumberFormat="1" applyFont="1" applyBorder="1" applyAlignment="1"/>
    <xf numFmtId="0" fontId="5" fillId="2" borderId="0" xfId="0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vertical="center" wrapText="1"/>
    </xf>
    <xf numFmtId="44" fontId="5" fillId="0" borderId="0" xfId="2" applyFont="1" applyBorder="1" applyAlignment="1">
      <alignment horizontal="right"/>
    </xf>
    <xf numFmtId="0" fontId="5" fillId="0" borderId="0" xfId="2" quotePrefix="1" applyNumberFormat="1" applyFont="1" applyBorder="1" applyAlignment="1"/>
    <xf numFmtId="43" fontId="5" fillId="0" borderId="0" xfId="1" applyFont="1" applyBorder="1" applyAlignment="1">
      <alignment horizontal="right"/>
    </xf>
    <xf numFmtId="0" fontId="8" fillId="0" borderId="0" xfId="0" applyFont="1" applyBorder="1"/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164" fontId="5" fillId="2" borderId="0" xfId="0" quotePrefix="1" applyNumberFormat="1" applyFont="1" applyFill="1" applyBorder="1" applyAlignment="1">
      <alignment horizontal="center"/>
    </xf>
    <xf numFmtId="164" fontId="5" fillId="2" borderId="0" xfId="0" quotePrefix="1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70" fontId="5" fillId="2" borderId="0" xfId="1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centerContinuous"/>
    </xf>
    <xf numFmtId="44" fontId="5" fillId="2" borderId="0" xfId="2" applyNumberFormat="1" applyFont="1" applyFill="1" applyBorder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horizontal="centerContinuous"/>
    </xf>
    <xf numFmtId="0" fontId="5" fillId="2" borderId="0" xfId="0" quotePrefix="1" applyFont="1" applyFill="1" applyAlignment="1">
      <alignment horizontal="center"/>
    </xf>
    <xf numFmtId="164" fontId="5" fillId="2" borderId="1" xfId="0" quotePrefix="1" applyNumberFormat="1" applyFont="1" applyFill="1" applyBorder="1" applyAlignment="1">
      <alignment horizontal="center"/>
    </xf>
    <xf numFmtId="1" fontId="5" fillId="2" borderId="1" xfId="0" quotePrefix="1" applyNumberFormat="1" applyFont="1" applyFill="1" applyBorder="1" applyAlignment="1">
      <alignment horizont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1" fontId="5" fillId="2" borderId="0" xfId="0" quotePrefix="1" applyNumberFormat="1" applyFont="1" applyFill="1" applyBorder="1" applyAlignment="1">
      <alignment horizontal="center"/>
    </xf>
    <xf numFmtId="169" fontId="5" fillId="2" borderId="0" xfId="1" applyNumberFormat="1" applyFont="1" applyFill="1" applyBorder="1"/>
    <xf numFmtId="168" fontId="5" fillId="2" borderId="0" xfId="2" applyNumberFormat="1" applyFont="1" applyFill="1" applyBorder="1"/>
    <xf numFmtId="0" fontId="6" fillId="2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68" fontId="5" fillId="0" borderId="0" xfId="2" applyNumberFormat="1" applyFont="1" applyBorder="1" applyAlignment="1">
      <alignment horizontal="right"/>
    </xf>
    <xf numFmtId="0" fontId="5" fillId="0" borderId="0" xfId="0" applyFont="1" applyFill="1"/>
    <xf numFmtId="168" fontId="5" fillId="0" borderId="0" xfId="2" applyNumberFormat="1" applyFont="1" applyFill="1"/>
    <xf numFmtId="169" fontId="5" fillId="0" borderId="0" xfId="1" applyNumberFormat="1" applyFont="1" applyFill="1"/>
    <xf numFmtId="168" fontId="5" fillId="0" borderId="0" xfId="2" applyNumberFormat="1" applyFont="1" applyFill="1" applyBorder="1" applyAlignment="1">
      <alignment wrapText="1"/>
    </xf>
    <xf numFmtId="169" fontId="5" fillId="0" borderId="0" xfId="1" applyNumberFormat="1" applyFont="1" applyFill="1" applyBorder="1" applyAlignment="1">
      <alignment wrapText="1"/>
    </xf>
    <xf numFmtId="169" fontId="5" fillId="0" borderId="3" xfId="1" applyNumberFormat="1" applyFont="1" applyFill="1" applyBorder="1" applyAlignment="1">
      <alignment wrapText="1"/>
    </xf>
    <xf numFmtId="166" fontId="5" fillId="0" borderId="0" xfId="1" applyNumberFormat="1" applyFont="1" applyFill="1" applyBorder="1" applyAlignment="1">
      <alignment wrapText="1"/>
    </xf>
    <xf numFmtId="168" fontId="5" fillId="0" borderId="4" xfId="2" applyNumberFormat="1" applyFont="1" applyFill="1" applyBorder="1" applyAlignment="1">
      <alignment wrapText="1"/>
    </xf>
    <xf numFmtId="44" fontId="5" fillId="0" borderId="2" xfId="2" applyNumberFormat="1" applyFont="1" applyFill="1" applyBorder="1" applyAlignment="1">
      <alignment wrapText="1"/>
    </xf>
    <xf numFmtId="44" fontId="5" fillId="0" borderId="0" xfId="2" applyNumberFormat="1" applyFont="1" applyFill="1" applyBorder="1" applyAlignment="1">
      <alignment wrapText="1"/>
    </xf>
    <xf numFmtId="166" fontId="5" fillId="0" borderId="2" xfId="1" applyNumberFormat="1" applyFont="1" applyFill="1" applyBorder="1" applyAlignment="1">
      <alignment wrapText="1"/>
    </xf>
    <xf numFmtId="169" fontId="5" fillId="0" borderId="1" xfId="1" applyNumberFormat="1" applyFont="1" applyFill="1" applyBorder="1"/>
    <xf numFmtId="168" fontId="5" fillId="0" borderId="2" xfId="2" applyNumberFormat="1" applyFont="1" applyFill="1" applyBorder="1"/>
    <xf numFmtId="166" fontId="5" fillId="0" borderId="0" xfId="1" applyNumberFormat="1" applyFont="1" applyFill="1" applyBorder="1" applyAlignment="1"/>
    <xf numFmtId="168" fontId="5" fillId="0" borderId="3" xfId="2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168" fontId="5" fillId="0" borderId="4" xfId="2" applyNumberFormat="1" applyFont="1" applyFill="1" applyBorder="1" applyAlignment="1">
      <alignment horizontal="right"/>
    </xf>
    <xf numFmtId="44" fontId="5" fillId="0" borderId="0" xfId="2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44" fontId="5" fillId="0" borderId="4" xfId="2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168" fontId="5" fillId="0" borderId="0" xfId="2" applyNumberFormat="1" applyFont="1" applyFill="1" applyBorder="1" applyAlignment="1">
      <alignment horizontal="right"/>
    </xf>
    <xf numFmtId="0" fontId="0" fillId="0" borderId="0" xfId="0" applyFill="1"/>
    <xf numFmtId="0" fontId="8" fillId="0" borderId="0" xfId="0" applyFont="1" applyFill="1" applyBorder="1"/>
    <xf numFmtId="0" fontId="5" fillId="0" borderId="0" xfId="2" applyNumberFormat="1" applyFont="1" applyFill="1" applyBorder="1" applyAlignment="1"/>
    <xf numFmtId="0" fontId="6" fillId="0" borderId="0" xfId="0" applyFont="1" applyFill="1" applyAlignment="1">
      <alignment wrapText="1"/>
    </xf>
    <xf numFmtId="168" fontId="5" fillId="2" borderId="0" xfId="2" quotePrefix="1" applyNumberFormat="1" applyFont="1" applyFill="1" applyBorder="1" applyAlignment="1">
      <alignment horizontal="center" wrapText="1"/>
    </xf>
    <xf numFmtId="43" fontId="6" fillId="2" borderId="0" xfId="1" applyFont="1" applyFill="1" applyAlignment="1">
      <alignment wrapText="1"/>
    </xf>
    <xf numFmtId="169" fontId="5" fillId="2" borderId="1" xfId="1" quotePrefix="1" applyNumberFormat="1" applyFont="1" applyFill="1" applyBorder="1" applyAlignment="1">
      <alignment horizontal="center" wrapText="1"/>
    </xf>
    <xf numFmtId="169" fontId="5" fillId="2" borderId="0" xfId="1" quotePrefix="1" applyNumberFormat="1" applyFont="1" applyFill="1" applyBorder="1" applyAlignment="1">
      <alignment horizontal="center" wrapText="1"/>
    </xf>
    <xf numFmtId="0" fontId="5" fillId="2" borderId="0" xfId="0" applyFont="1" applyFill="1" applyBorder="1"/>
    <xf numFmtId="172" fontId="5" fillId="2" borderId="1" xfId="1" quotePrefix="1" applyNumberFormat="1" applyFont="1" applyFill="1" applyBorder="1" applyAlignment="1">
      <alignment horizontal="center" wrapText="1"/>
    </xf>
    <xf numFmtId="172" fontId="5" fillId="2" borderId="0" xfId="1" quotePrefix="1" applyNumberFormat="1" applyFont="1" applyFill="1" applyBorder="1" applyAlignment="1">
      <alignment horizontal="center" wrapText="1"/>
    </xf>
    <xf numFmtId="44" fontId="0" fillId="0" borderId="0" xfId="2" applyNumberFormat="1" applyFont="1"/>
    <xf numFmtId="43" fontId="0" fillId="0" borderId="0" xfId="1" applyFont="1"/>
    <xf numFmtId="166" fontId="0" fillId="0" borderId="0" xfId="1" applyNumberFormat="1" applyFont="1"/>
    <xf numFmtId="0" fontId="5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0" fontId="13" fillId="2" borderId="0" xfId="4" applyFont="1" applyFill="1" applyAlignment="1">
      <alignment horizontal="centerContinuous"/>
    </xf>
    <xf numFmtId="0" fontId="2" fillId="2" borderId="0" xfId="4" applyFill="1" applyAlignment="1">
      <alignment horizontal="centerContinuous"/>
    </xf>
    <xf numFmtId="0" fontId="9" fillId="2" borderId="0" xfId="4" applyFont="1" applyFill="1" applyBorder="1" applyAlignment="1">
      <alignment horizontal="centerContinuous"/>
    </xf>
    <xf numFmtId="0" fontId="0" fillId="2" borderId="0" xfId="0" applyFill="1" applyBorder="1"/>
    <xf numFmtId="0" fontId="10" fillId="2" borderId="0" xfId="4" applyFont="1" applyFill="1" applyAlignment="1">
      <alignment horizontal="centerContinuous"/>
    </xf>
    <xf numFmtId="174" fontId="0" fillId="2" borderId="0" xfId="0" applyNumberFormat="1" applyFill="1" applyBorder="1"/>
    <xf numFmtId="0" fontId="10" fillId="2" borderId="1" xfId="4" applyFont="1" applyFill="1" applyBorder="1" applyAlignment="1">
      <alignment horizontal="center" wrapText="1"/>
    </xf>
    <xf numFmtId="0" fontId="10" fillId="2" borderId="0" xfId="4" applyFont="1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14" fillId="0" borderId="0" xfId="4" applyFont="1" applyFill="1" applyAlignment="1">
      <alignment horizontal="left" vertical="top"/>
    </xf>
    <xf numFmtId="0" fontId="14" fillId="0" borderId="0" xfId="4" applyFont="1" applyFill="1" applyAlignment="1"/>
    <xf numFmtId="4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9" fillId="0" borderId="0" xfId="4" applyFont="1" applyFill="1" applyAlignment="1">
      <alignment horizontal="left" vertical="top"/>
    </xf>
    <xf numFmtId="0" fontId="9" fillId="0" borderId="0" xfId="4" applyFont="1" applyFill="1" applyAlignment="1">
      <alignment horizontal="left"/>
    </xf>
    <xf numFmtId="173" fontId="5" fillId="0" borderId="0" xfId="2" applyNumberFormat="1" applyFont="1" applyFill="1" applyBorder="1" applyAlignment="1">
      <alignment horizontal="right"/>
    </xf>
    <xf numFmtId="165" fontId="8" fillId="0" borderId="0" xfId="2" applyNumberFormat="1" applyFont="1" applyFill="1" applyBorder="1"/>
    <xf numFmtId="166" fontId="5" fillId="0" borderId="0" xfId="1" applyNumberFormat="1" applyFont="1" applyFill="1" applyBorder="1"/>
    <xf numFmtId="174" fontId="5" fillId="0" borderId="0" xfId="1" applyNumberFormat="1" applyFont="1" applyFill="1" applyBorder="1" applyAlignment="1">
      <alignment horizontal="right"/>
    </xf>
    <xf numFmtId="174" fontId="5" fillId="3" borderId="0" xfId="2" applyNumberFormat="1" applyFont="1" applyFill="1" applyBorder="1" applyAlignment="1">
      <alignment horizontal="right"/>
    </xf>
    <xf numFmtId="174" fontId="5" fillId="0" borderId="0" xfId="2" applyNumberFormat="1" applyFont="1" applyFill="1" applyBorder="1" applyAlignment="1">
      <alignment horizontal="right"/>
    </xf>
    <xf numFmtId="174" fontId="5" fillId="4" borderId="0" xfId="2" applyNumberFormat="1" applyFont="1" applyFill="1" applyBorder="1" applyAlignment="1">
      <alignment horizontal="right"/>
    </xf>
    <xf numFmtId="174" fontId="5" fillId="0" borderId="1" xfId="2" applyNumberFormat="1" applyFont="1" applyFill="1" applyBorder="1" applyAlignment="1">
      <alignment horizontal="right"/>
    </xf>
    <xf numFmtId="0" fontId="9" fillId="0" borderId="0" xfId="4" applyFont="1" applyFill="1" applyBorder="1" applyAlignment="1">
      <alignment horizontal="left" vertical="top"/>
    </xf>
    <xf numFmtId="0" fontId="9" fillId="0" borderId="0" xfId="4" applyFont="1" applyFill="1" applyBorder="1" applyAlignment="1">
      <alignment horizontal="left"/>
    </xf>
    <xf numFmtId="0" fontId="14" fillId="0" borderId="0" xfId="4" applyFont="1" applyFill="1" applyAlignment="1">
      <alignment horizontal="left"/>
    </xf>
    <xf numFmtId="173" fontId="5" fillId="0" borderId="2" xfId="2" applyNumberFormat="1" applyFont="1" applyFill="1" applyBorder="1" applyAlignment="1">
      <alignment horizontal="right"/>
    </xf>
    <xf numFmtId="42" fontId="5" fillId="0" borderId="0" xfId="0" applyNumberFormat="1" applyFont="1" applyFill="1" applyBorder="1"/>
    <xf numFmtId="165" fontId="5" fillId="0" borderId="0" xfId="2" applyNumberFormat="1" applyFont="1" applyFill="1" applyBorder="1" applyAlignment="1">
      <alignment horizontal="right"/>
    </xf>
    <xf numFmtId="174" fontId="5" fillId="0" borderId="3" xfId="2" applyNumberFormat="1" applyFont="1" applyFill="1" applyBorder="1" applyAlignment="1">
      <alignment horizontal="right"/>
    </xf>
    <xf numFmtId="0" fontId="9" fillId="0" borderId="0" xfId="4" applyFont="1" applyFill="1" applyAlignment="1">
      <alignment horizontal="left" vertical="top" wrapText="1"/>
    </xf>
    <xf numFmtId="166" fontId="5" fillId="0" borderId="3" xfId="1" applyNumberFormat="1" applyFont="1" applyFill="1" applyBorder="1" applyAlignment="1">
      <alignment horizontal="right"/>
    </xf>
    <xf numFmtId="166" fontId="0" fillId="2" borderId="0" xfId="1" applyNumberFormat="1" applyFont="1" applyFill="1" applyBorder="1"/>
    <xf numFmtId="43" fontId="0" fillId="2" borderId="0" xfId="1" applyNumberFormat="1" applyFont="1" applyFill="1" applyBorder="1"/>
    <xf numFmtId="166" fontId="16" fillId="0" borderId="0" xfId="1" applyNumberFormat="1" applyFont="1" applyFill="1" applyBorder="1"/>
    <xf numFmtId="43" fontId="5" fillId="2" borderId="0" xfId="1" applyFont="1" applyFill="1" applyBorder="1"/>
    <xf numFmtId="49" fontId="6" fillId="2" borderId="0" xfId="0" applyNumberFormat="1" applyFont="1" applyFill="1" applyAlignment="1">
      <alignment horizontal="center" vertical="center"/>
    </xf>
    <xf numFmtId="0" fontId="0" fillId="2" borderId="0" xfId="0" applyFill="1"/>
    <xf numFmtId="49" fontId="5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horizontal="center"/>
    </xf>
    <xf numFmtId="0" fontId="8" fillId="0" borderId="0" xfId="0" applyFont="1" applyFill="1"/>
    <xf numFmtId="0" fontId="6" fillId="2" borderId="1" xfId="1" quotePrefix="1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left" vertical="top"/>
    </xf>
    <xf numFmtId="49" fontId="5" fillId="2" borderId="0" xfId="0" applyNumberFormat="1" applyFont="1" applyFill="1" applyAlignment="1">
      <alignment horizontal="center" vertical="center"/>
    </xf>
    <xf numFmtId="41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left" vertical="top" indent="2"/>
    </xf>
    <xf numFmtId="173" fontId="5" fillId="2" borderId="0" xfId="0" applyNumberFormat="1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top" indent="2"/>
    </xf>
    <xf numFmtId="49" fontId="5" fillId="0" borderId="0" xfId="0" applyNumberFormat="1" applyFont="1" applyFill="1" applyAlignment="1">
      <alignment horizontal="center"/>
    </xf>
    <xf numFmtId="166" fontId="5" fillId="0" borderId="1" xfId="1" applyNumberFormat="1" applyFont="1" applyFill="1" applyBorder="1" applyAlignment="1">
      <alignment horizontal="right"/>
    </xf>
    <xf numFmtId="49" fontId="6" fillId="0" borderId="0" xfId="1" applyNumberFormat="1" applyFont="1" applyFill="1" applyAlignment="1">
      <alignment horizontal="center" wrapText="1"/>
    </xf>
    <xf numFmtId="0" fontId="5" fillId="0" borderId="0" xfId="0" applyFont="1" applyFill="1" applyAlignment="1">
      <alignment horizontal="left" vertical="top"/>
    </xf>
    <xf numFmtId="174" fontId="5" fillId="0" borderId="1" xfId="1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center" vertical="center"/>
    </xf>
    <xf numFmtId="166" fontId="5" fillId="0" borderId="0" xfId="1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center" wrapText="1"/>
    </xf>
    <xf numFmtId="174" fontId="5" fillId="0" borderId="0" xfId="0" applyNumberFormat="1" applyFont="1" applyFill="1" applyBorder="1" applyAlignment="1">
      <alignment horizontal="right"/>
    </xf>
    <xf numFmtId="49" fontId="5" fillId="0" borderId="0" xfId="1" applyNumberFormat="1" applyFont="1" applyFill="1" applyAlignment="1">
      <alignment horizontal="center" vertical="center"/>
    </xf>
    <xf numFmtId="49" fontId="5" fillId="0" borderId="0" xfId="1" applyNumberFormat="1" applyFont="1" applyFill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 wrapText="1"/>
    </xf>
    <xf numFmtId="173" fontId="5" fillId="0" borderId="2" xfId="0" applyNumberFormat="1" applyFont="1" applyFill="1" applyBorder="1" applyAlignment="1">
      <alignment horizontal="right"/>
    </xf>
    <xf numFmtId="44" fontId="11" fillId="0" borderId="2" xfId="2" applyFont="1" applyFill="1" applyBorder="1" applyAlignment="1">
      <alignment horizontal="right"/>
    </xf>
    <xf numFmtId="44" fontId="5" fillId="0" borderId="2" xfId="2" applyFont="1" applyFill="1" applyBorder="1" applyAlignment="1">
      <alignment horizontal="right"/>
    </xf>
    <xf numFmtId="41" fontId="11" fillId="0" borderId="2" xfId="1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center"/>
    </xf>
    <xf numFmtId="0" fontId="6" fillId="2" borderId="0" xfId="0" applyFont="1" applyFill="1" applyAlignment="1">
      <alignment horizontal="centerContinuous"/>
    </xf>
    <xf numFmtId="0" fontId="6" fillId="2" borderId="1" xfId="0" applyFont="1" applyFill="1" applyBorder="1" applyAlignment="1"/>
    <xf numFmtId="0" fontId="8" fillId="2" borderId="0" xfId="0" applyFont="1" applyFill="1"/>
    <xf numFmtId="0" fontId="15" fillId="2" borderId="1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wrapText="1"/>
    </xf>
    <xf numFmtId="0" fontId="15" fillId="2" borderId="1" xfId="1" applyNumberFormat="1" applyFont="1" applyFill="1" applyBorder="1" applyAlignment="1">
      <alignment horizontal="center" wrapText="1"/>
    </xf>
    <xf numFmtId="0" fontId="17" fillId="2" borderId="0" xfId="0" applyFont="1" applyFill="1"/>
    <xf numFmtId="0" fontId="5" fillId="2" borderId="0" xfId="0" applyFont="1" applyFill="1" applyAlignment="1">
      <alignment horizontal="left"/>
    </xf>
    <xf numFmtId="44" fontId="5" fillId="2" borderId="0" xfId="2" applyFont="1" applyFill="1"/>
    <xf numFmtId="0" fontId="11" fillId="2" borderId="0" xfId="0" applyFont="1" applyFill="1" applyAlignment="1">
      <alignment horizontal="left"/>
    </xf>
    <xf numFmtId="173" fontId="5" fillId="2" borderId="0" xfId="2" applyNumberFormat="1" applyFont="1" applyFill="1"/>
    <xf numFmtId="0" fontId="5" fillId="2" borderId="0" xfId="0" applyFont="1" applyFill="1" applyAlignment="1">
      <alignment horizontal="left" wrapText="1"/>
    </xf>
    <xf numFmtId="174" fontId="5" fillId="2" borderId="0" xfId="0" applyNumberFormat="1" applyFont="1" applyFill="1"/>
    <xf numFmtId="41" fontId="5" fillId="2" borderId="0" xfId="0" applyNumberFormat="1" applyFont="1" applyFill="1"/>
    <xf numFmtId="0" fontId="18" fillId="0" borderId="0" xfId="0" applyFont="1" applyFill="1"/>
    <xf numFmtId="41" fontId="5" fillId="2" borderId="1" xfId="0" applyNumberFormat="1" applyFont="1" applyFill="1" applyBorder="1"/>
    <xf numFmtId="0" fontId="11" fillId="2" borderId="5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174" fontId="5" fillId="2" borderId="3" xfId="0" applyNumberFormat="1" applyFont="1" applyFill="1" applyBorder="1"/>
    <xf numFmtId="41" fontId="5" fillId="2" borderId="3" xfId="0" applyNumberFormat="1" applyFont="1" applyFill="1" applyBorder="1"/>
    <xf numFmtId="0" fontId="19" fillId="2" borderId="0" xfId="7" applyFill="1"/>
    <xf numFmtId="44" fontId="5" fillId="2" borderId="0" xfId="0" applyNumberFormat="1" applyFont="1" applyFill="1"/>
    <xf numFmtId="41" fontId="5" fillId="2" borderId="0" xfId="0" applyNumberFormat="1" applyFont="1" applyFill="1" applyBorder="1"/>
    <xf numFmtId="174" fontId="5" fillId="2" borderId="1" xfId="0" applyNumberFormat="1" applyFont="1" applyFill="1" applyBorder="1"/>
    <xf numFmtId="44" fontId="5" fillId="2" borderId="0" xfId="0" applyNumberFormat="1" applyFont="1" applyFill="1" applyAlignment="1"/>
    <xf numFmtId="41" fontId="5" fillId="2" borderId="0" xfId="0" applyNumberFormat="1" applyFont="1" applyFill="1" applyAlignment="1"/>
    <xf numFmtId="0" fontId="11" fillId="2" borderId="0" xfId="0" applyFont="1" applyFill="1" applyBorder="1" applyAlignment="1">
      <alignment horizontal="left" wrapText="1"/>
    </xf>
    <xf numFmtId="0" fontId="11" fillId="2" borderId="0" xfId="0" applyFont="1" applyFill="1" applyAlignment="1">
      <alignment horizontal="left" wrapText="1"/>
    </xf>
    <xf numFmtId="173" fontId="5" fillId="2" borderId="2" xfId="2" applyNumberFormat="1" applyFont="1" applyFill="1" applyBorder="1"/>
    <xf numFmtId="42" fontId="5" fillId="2" borderId="2" xfId="2" applyNumberFormat="1" applyFont="1" applyFill="1" applyBorder="1"/>
    <xf numFmtId="174" fontId="0" fillId="2" borderId="0" xfId="0" applyNumberFormat="1" applyFill="1"/>
    <xf numFmtId="173" fontId="5" fillId="2" borderId="0" xfId="2" applyNumberFormat="1" applyFont="1" applyFill="1" applyBorder="1"/>
    <xf numFmtId="42" fontId="5" fillId="2" borderId="0" xfId="2" applyNumberFormat="1" applyFont="1" applyFill="1" applyBorder="1"/>
    <xf numFmtId="0" fontId="11" fillId="2" borderId="0" xfId="0" applyFont="1" applyFill="1" applyBorder="1" applyAlignment="1">
      <alignment horizontal="left" vertical="center" wrapText="1"/>
    </xf>
    <xf numFmtId="173" fontId="5" fillId="2" borderId="0" xfId="2" applyNumberFormat="1" applyFont="1" applyFill="1" applyBorder="1" applyAlignment="1">
      <alignment vertical="top"/>
    </xf>
    <xf numFmtId="0" fontId="11" fillId="2" borderId="0" xfId="0" applyFont="1" applyFill="1" applyBorder="1" applyAlignment="1">
      <alignment horizontal="left" vertical="center"/>
    </xf>
    <xf numFmtId="166" fontId="0" fillId="2" borderId="0" xfId="1" applyNumberFormat="1" applyFont="1" applyFill="1"/>
    <xf numFmtId="0" fontId="0" fillId="2" borderId="1" xfId="0" applyFill="1" applyBorder="1"/>
    <xf numFmtId="166" fontId="0" fillId="2" borderId="1" xfId="1" applyNumberFormat="1" applyFont="1" applyFill="1" applyBorder="1"/>
    <xf numFmtId="166" fontId="18" fillId="0" borderId="0" xfId="1" applyNumberFormat="1" applyFont="1" applyFill="1"/>
    <xf numFmtId="166" fontId="18" fillId="2" borderId="0" xfId="1" applyNumberFormat="1" applyFont="1" applyFill="1"/>
    <xf numFmtId="43" fontId="0" fillId="2" borderId="0" xfId="1" applyFont="1" applyFill="1"/>
    <xf numFmtId="43" fontId="6" fillId="2" borderId="0" xfId="1" applyFont="1" applyFill="1"/>
    <xf numFmtId="169" fontId="0" fillId="0" borderId="0" xfId="1" applyNumberFormat="1" applyFont="1"/>
    <xf numFmtId="44" fontId="5" fillId="2" borderId="0" xfId="0" applyNumberFormat="1" applyFont="1" applyFill="1" applyAlignment="1">
      <alignment horizontal="centerContinuous"/>
    </xf>
    <xf numFmtId="0" fontId="5" fillId="2" borderId="0" xfId="0" applyFont="1" applyFill="1" applyAlignment="1">
      <alignment wrapText="1"/>
    </xf>
    <xf numFmtId="169" fontId="6" fillId="0" borderId="0" xfId="1" applyNumberFormat="1" applyFont="1" applyFill="1" applyAlignment="1">
      <alignment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0" fontId="4" fillId="0" borderId="0" xfId="0" applyFont="1" applyFill="1"/>
    <xf numFmtId="43" fontId="6" fillId="2" borderId="0" xfId="1" applyFont="1" applyFill="1" applyBorder="1" applyAlignment="1">
      <alignment wrapText="1"/>
    </xf>
    <xf numFmtId="166" fontId="5" fillId="0" borderId="0" xfId="1" applyNumberFormat="1" applyFont="1" applyFill="1"/>
    <xf numFmtId="166" fontId="11" fillId="0" borderId="0" xfId="1" applyNumberFormat="1" applyFont="1" applyFill="1" applyAlignment="1">
      <alignment horizontal="right"/>
    </xf>
    <xf numFmtId="166" fontId="47" fillId="0" borderId="0" xfId="1" applyNumberFormat="1" applyFont="1" applyFill="1"/>
    <xf numFmtId="0" fontId="16" fillId="0" borderId="0" xfId="0" applyFont="1" applyFill="1"/>
    <xf numFmtId="0" fontId="5" fillId="2" borderId="1" xfId="0" quotePrefix="1" applyNumberFormat="1" applyFont="1" applyFill="1" applyBorder="1" applyAlignment="1">
      <alignment horizontal="center" wrapText="1"/>
    </xf>
    <xf numFmtId="172" fontId="5" fillId="2" borderId="0" xfId="1" quotePrefix="1" applyNumberFormat="1" applyFont="1" applyFill="1" applyBorder="1" applyAlignment="1">
      <alignment horizontal="center"/>
    </xf>
    <xf numFmtId="169" fontId="5" fillId="0" borderId="0" xfId="1" applyNumberFormat="1" applyFont="1" applyFill="1" applyBorder="1" applyAlignment="1"/>
    <xf numFmtId="43" fontId="4" fillId="0" borderId="0" xfId="0" applyNumberFormat="1" applyFont="1" applyFill="1"/>
    <xf numFmtId="166" fontId="5" fillId="0" borderId="0" xfId="1" applyNumberFormat="1" applyFont="1" applyFill="1" applyAlignment="1">
      <alignment horizontal="right"/>
    </xf>
    <xf numFmtId="0" fontId="5" fillId="0" borderId="0" xfId="0" applyFont="1" applyFill="1" applyAlignment="1">
      <alignment horizontal="left" vertical="center" wrapText="1"/>
    </xf>
    <xf numFmtId="166" fontId="11" fillId="0" borderId="0" xfId="1" applyNumberFormat="1" applyFont="1" applyFill="1" applyAlignment="1">
      <alignment horizontal="right"/>
    </xf>
    <xf numFmtId="0" fontId="0" fillId="0" borderId="0" xfId="0" applyAlignment="1">
      <alignment horizontal="left"/>
    </xf>
    <xf numFmtId="171" fontId="0" fillId="32" borderId="0" xfId="6" applyNumberFormat="1" applyFont="1" applyFill="1"/>
    <xf numFmtId="166" fontId="0" fillId="0" borderId="0" xfId="0" applyNumberFormat="1"/>
    <xf numFmtId="0" fontId="58" fillId="0" borderId="0" xfId="0" applyFont="1"/>
    <xf numFmtId="0" fontId="5" fillId="0" borderId="0" xfId="0" applyFont="1" applyFill="1" applyAlignment="1">
      <alignment horizontal="left" wrapText="1" indent="2"/>
    </xf>
    <xf numFmtId="170" fontId="5" fillId="0" borderId="0" xfId="1" applyNumberFormat="1" applyFont="1" applyFill="1" applyBorder="1" applyAlignment="1">
      <alignment horizontal="right" wrapText="1"/>
    </xf>
    <xf numFmtId="0" fontId="5" fillId="0" borderId="0" xfId="0" applyFont="1" applyFill="1" applyAlignment="1"/>
    <xf numFmtId="172" fontId="5" fillId="2" borderId="1" xfId="1" quotePrefix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12" fillId="2" borderId="0" xfId="4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2" fillId="0" borderId="0" xfId="4" applyFont="1" applyFill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center"/>
    </xf>
  </cellXfs>
  <cellStyles count="187">
    <cellStyle name="_ADFDI_DataEntryGridStyle" xfId="8"/>
    <cellStyle name="_ADFDI_DataEntryGridStyle 2" xfId="164"/>
    <cellStyle name="_ADFDI_DataEntryGridStyle_currency" xfId="9"/>
    <cellStyle name="_ADFDI_DataEntryGridStyle_currency 2" xfId="165"/>
    <cellStyle name="_ADFDI_DataEntryGridStyle_integer" xfId="10"/>
    <cellStyle name="_ADFDI_DataEntryGridStyle_integer 2" xfId="166"/>
    <cellStyle name="_ADFDI_FormBottomStyle" xfId="11"/>
    <cellStyle name="_ADFDI_FormDoubleClickCellStyle" xfId="12"/>
    <cellStyle name="_ADFDI_FormTopStyle" xfId="13"/>
    <cellStyle name="_ADFDI_HeaderStyle" xfId="14"/>
    <cellStyle name="_ADFDI_InputTextStyle" xfId="15"/>
    <cellStyle name="_ADFDI_InputTextStyle_Date" xfId="16"/>
    <cellStyle name="_ADFDI_LabelStyle" xfId="17"/>
    <cellStyle name="_ADFDI_OutputTextStyle" xfId="18"/>
    <cellStyle name="_ADFDI_ReadOnlyTableStyle" xfId="19"/>
    <cellStyle name="_ADFDI_TableCellROStyle" xfId="20"/>
    <cellStyle name="_ADFDI_TableCellStyle" xfId="21"/>
    <cellStyle name="_ADFDI_TableCellStyle_text" xfId="22"/>
    <cellStyle name="_ADFDI_TableCellStyle_text 2" xfId="167"/>
    <cellStyle name="_ADFDI_TableChangedColumnStyle" xfId="23"/>
    <cellStyle name="_ADFDI_TableDoubleClickCellStyle" xfId="24"/>
    <cellStyle name="_ADFDI_TableFlagColumnStyle" xfId="25"/>
    <cellStyle name="_ADFDI_TableKeyCellStyle" xfId="26"/>
    <cellStyle name="_ADFDI_TriangleHeaderStyle" xfId="27"/>
    <cellStyle name="APPS_Default_Background" xfId="28"/>
    <cellStyle name="Branding Area" xfId="29"/>
    <cellStyle name="Branding Area 2" xfId="168"/>
    <cellStyle name="Column Header" xfId="30"/>
    <cellStyle name="Column Header 2" xfId="169"/>
    <cellStyle name="Comma" xfId="1" builtinId="3"/>
    <cellStyle name="Comma [0] 2" xfId="162"/>
    <cellStyle name="Comma 19" xfId="148"/>
    <cellStyle name="Comma 2" xfId="3"/>
    <cellStyle name="Comma 2 2" xfId="31"/>
    <cellStyle name="Comma 2 2 2" xfId="149"/>
    <cellStyle name="Comma 22" xfId="158"/>
    <cellStyle name="Comma 3" xfId="32"/>
    <cellStyle name="Comma 48" xfId="33"/>
    <cellStyle name="Comma 5" xfId="34"/>
    <cellStyle name="Comma 97" xfId="35"/>
    <cellStyle name="Currency" xfId="2" builtinId="4"/>
    <cellStyle name="Currency [0] 2" xfId="161"/>
    <cellStyle name="Currency 11" xfId="36"/>
    <cellStyle name="Currency 19" xfId="157"/>
    <cellStyle name="Currency 2" xfId="37"/>
    <cellStyle name="Currency 3" xfId="150"/>
    <cellStyle name="Currency 4" xfId="160"/>
    <cellStyle name="Data Cell" xfId="38"/>
    <cellStyle name="Data Cell 2" xfId="170"/>
    <cellStyle name="Form Header" xfId="39"/>
    <cellStyle name="Form Header 2" xfId="171"/>
    <cellStyle name="Form SubHeader" xfId="40"/>
    <cellStyle name="Form SubHeader 2" xfId="172"/>
    <cellStyle name="Hyperlink 2" xfId="163"/>
    <cellStyle name="Indicator Cell" xfId="41"/>
    <cellStyle name="Indicator Cell 2" xfId="173"/>
    <cellStyle name="Input Text" xfId="42"/>
    <cellStyle name="Input Text 2" xfId="174"/>
    <cellStyle name="Key Cell" xfId="43"/>
    <cellStyle name="Key Cell 2" xfId="175"/>
    <cellStyle name="Label" xfId="44"/>
    <cellStyle name="Label 2" xfId="176"/>
    <cellStyle name="Normal" xfId="0" builtinId="0"/>
    <cellStyle name="Normal - Style1 14" xfId="151"/>
    <cellStyle name="Normal 10" xfId="45"/>
    <cellStyle name="Normal 10 2 2" xfId="152"/>
    <cellStyle name="Normal 10 2 3" xfId="147"/>
    <cellStyle name="Normal 100" xfId="46"/>
    <cellStyle name="Normal 11" xfId="47"/>
    <cellStyle name="Normal 11 2" xfId="177"/>
    <cellStyle name="Normal 12" xfId="48"/>
    <cellStyle name="Normal 12 2" xfId="178"/>
    <cellStyle name="Normal 19 3" xfId="153"/>
    <cellStyle name="Normal 2" xfId="4"/>
    <cellStyle name="Normal 2 10" xfId="49"/>
    <cellStyle name="Normal 2 16" xfId="50"/>
    <cellStyle name="Normal 2 2" xfId="51"/>
    <cellStyle name="Normal 2 2 2" xfId="52"/>
    <cellStyle name="Normal 2 3" xfId="53"/>
    <cellStyle name="Normal 2 6" xfId="7"/>
    <cellStyle name="Normal 2 6 2" xfId="54"/>
    <cellStyle name="Normal 25 2" xfId="55"/>
    <cellStyle name="Normal 27_Pelican Products SGP- Supporting Schedules-2011.10" xfId="56"/>
    <cellStyle name="Normal 3" xfId="5"/>
    <cellStyle name="Normal 3 11" xfId="154"/>
    <cellStyle name="Normal 3 13" xfId="57"/>
    <cellStyle name="Normal 3 13 2" xfId="58"/>
    <cellStyle name="Normal 3 2" xfId="59"/>
    <cellStyle name="Normal 3 2 2" xfId="60"/>
    <cellStyle name="Normal 3 2 4" xfId="61"/>
    <cellStyle name="Normal 3 3" xfId="62"/>
    <cellStyle name="Normal 3 3 2" xfId="63"/>
    <cellStyle name="Normal 4" xfId="64"/>
    <cellStyle name="Normal 4 2" xfId="65"/>
    <cellStyle name="Normal 4 3 2 4 3" xfId="66"/>
    <cellStyle name="Normal 5" xfId="67"/>
    <cellStyle name="Normal 5 2" xfId="68"/>
    <cellStyle name="Normal 6" xfId="69"/>
    <cellStyle name="Normal 6 2" xfId="70"/>
    <cellStyle name="Normal 7" xfId="71"/>
    <cellStyle name="Normal 7 2" xfId="72"/>
    <cellStyle name="Normal 8" xfId="73"/>
    <cellStyle name="Normal 9" xfId="74"/>
    <cellStyle name="Normal 9 2" xfId="75"/>
    <cellStyle name="Normal 99" xfId="76"/>
    <cellStyle name="Oracle Background Cell Color" xfId="77"/>
    <cellStyle name="Oracle Background Cell Color bld" xfId="78"/>
    <cellStyle name="Oracle Background Cell Color Last Downloaded" xfId="79"/>
    <cellStyle name="Oracle basic L" xfId="80"/>
    <cellStyle name="Oracle basic L bdr" xfId="81"/>
    <cellStyle name="Oracle basic L bdr date" xfId="82"/>
    <cellStyle name="Oracle basic L bdr date Time" xfId="83"/>
    <cellStyle name="Oracle basic L bdr Wrap" xfId="84"/>
    <cellStyle name="Oracle basic L Bld" xfId="85"/>
    <cellStyle name="Oracle basic L Bld bdr" xfId="86"/>
    <cellStyle name="Oracle basic L Bld bdr Wrap" xfId="87"/>
    <cellStyle name="Oracle basic L Bld Hdr" xfId="88"/>
    <cellStyle name="Oracle basic L Bld Wrap" xfId="89"/>
    <cellStyle name="Oracle basic L date" xfId="90"/>
    <cellStyle name="Oracle basic L Wrap" xfId="91"/>
    <cellStyle name="Oracle basic R" xfId="92"/>
    <cellStyle name="Oracle basic R bdr" xfId="93"/>
    <cellStyle name="Oracle basic R bdr Date" xfId="94"/>
    <cellStyle name="Oracle basic R bdr Wrap" xfId="95"/>
    <cellStyle name="Oracle basic R Bld" xfId="96"/>
    <cellStyle name="Oracle basic R Bld bdr" xfId="97"/>
    <cellStyle name="Oracle basic R Bld bdr Wrap" xfId="98"/>
    <cellStyle name="Oracle basic R Bld Wrap" xfId="99"/>
    <cellStyle name="Oracle basic R Date" xfId="100"/>
    <cellStyle name="Oracle basic R Wrap" xfId="101"/>
    <cellStyle name="Oracle Basic White Cell" xfId="102"/>
    <cellStyle name="Oracle Basic White Cell Amount" xfId="103"/>
    <cellStyle name="Oracle Basic White Cell Left Aligned" xfId="104"/>
    <cellStyle name="Oracle Basic White Cell Wrap" xfId="105"/>
    <cellStyle name="Oracle Basic White Cell_bold_topleftborder" xfId="106"/>
    <cellStyle name="Oracle Header Row Cell" xfId="107"/>
    <cellStyle name="Oracle Header Row Cell 2" xfId="108"/>
    <cellStyle name="Oracle Header Row Cell 3" xfId="179"/>
    <cellStyle name="Oracle Header Row Cell Wrap" xfId="109"/>
    <cellStyle name="Oracle Header Row Cell Wrap 2" xfId="110"/>
    <cellStyle name="Oracle Header Row Cell Wrap 3" xfId="180"/>
    <cellStyle name="Oracle Label  white Cell Color bld" xfId="111"/>
    <cellStyle name="Oracle Label  white Cell Color bld 2" xfId="181"/>
    <cellStyle name="Oracle Label Background Cell Color bld" xfId="112"/>
    <cellStyle name="Oracle Optional Cell (optional)" xfId="113"/>
    <cellStyle name="Oracle Optional Cell (optional) Wrap" xfId="114"/>
    <cellStyle name="Oracle Other Sections (optional)" xfId="115"/>
    <cellStyle name="Oracle Other Sections (optional) Wrap" xfId="116"/>
    <cellStyle name="Oracle Other Sections (optional)_GLPrototype_Excel_Template_03Dec2007" xfId="117"/>
    <cellStyle name="Oracle Page Header" xfId="118"/>
    <cellStyle name="Oracle Read Only Cell" xfId="119"/>
    <cellStyle name="Oracle Read Only Cell - Odd" xfId="120"/>
    <cellStyle name="Oracle Read Only Cell - Odd 2" xfId="182"/>
    <cellStyle name="Oracle Read Only Cell Amount" xfId="121"/>
    <cellStyle name="Oracle Read Only Cell Big Number" xfId="122"/>
    <cellStyle name="Oracle Read Only Cell Big Number Left Aligned" xfId="123"/>
    <cellStyle name="Oracle Read Only Cell Chang/Flag/Stat" xfId="124"/>
    <cellStyle name="Oracle Read Only Cell Chang/Flag/Stat 2" xfId="125"/>
    <cellStyle name="Oracle Read Only Cell Chang/Flag/Stat 3" xfId="183"/>
    <cellStyle name="Oracle Read Only Cell Chang/Flag/Stat Wrap" xfId="126"/>
    <cellStyle name="Oracle Read Only Cell Chang/Flag/Stat_GLPrototype_Excel_Template_03Dec2007" xfId="127"/>
    <cellStyle name="Oracle Read Only Cell Changed" xfId="128"/>
    <cellStyle name="Oracle Read Only Cell Date" xfId="129"/>
    <cellStyle name="Oracle Read Only Cell Left Aligned" xfId="130"/>
    <cellStyle name="Oracle Read Only Cell Month Year" xfId="131"/>
    <cellStyle name="Oracle Read Only Cell w/Red" xfId="132"/>
    <cellStyle name="Oracle Read Only Cell w/Red Wrap" xfId="133"/>
    <cellStyle name="Oracle Read Only Cell Wrap" xfId="134"/>
    <cellStyle name="Oracle Required Cell (optional)" xfId="135"/>
    <cellStyle name="Oracle Required Cell (optional) Wrap" xfId="136"/>
    <cellStyle name="Oracle Subhead 1" xfId="137"/>
    <cellStyle name="Oracle SubHead 2" xfId="138"/>
    <cellStyle name="Oracle Subheader Row Cell" xfId="139"/>
    <cellStyle name="Oracle Subheader Row Cell Wrap" xfId="140"/>
    <cellStyle name="Output Text" xfId="141"/>
    <cellStyle name="Output Text 2" xfId="184"/>
    <cellStyle name="Percent" xfId="6" builtinId="5"/>
    <cellStyle name="Percent 10" xfId="142"/>
    <cellStyle name="Percent 2" xfId="143"/>
    <cellStyle name="Percent 2 2" xfId="155"/>
    <cellStyle name="Percent 3" xfId="159"/>
    <cellStyle name="Read Only Cell" xfId="144"/>
    <cellStyle name="Read-only Cell" xfId="145"/>
    <cellStyle name="Read-only Cell 2" xfId="185"/>
    <cellStyle name="Status Cell" xfId="146"/>
    <cellStyle name="Status Cell 2" xfId="186"/>
    <cellStyle name="Title 2" xfId="156"/>
  </cellStyles>
  <dxfs count="15">
    <dxf>
      <fill>
        <patternFill patternType="solid">
          <fgColor indexed="64"/>
          <bgColor rgb="FFB7DEE8"/>
        </patternFill>
      </fill>
    </dxf>
    <dxf>
      <fill>
        <patternFill patternType="solid">
          <fgColor indexed="64"/>
          <bgColor rgb="FFB7DEE8"/>
        </patternFill>
      </fill>
    </dxf>
    <dxf>
      <fill>
        <patternFill patternType="solid">
          <fgColor indexed="64"/>
          <bgColor rgb="FFB7DEE8"/>
        </patternFill>
      </fill>
    </dxf>
    <dxf>
      <fill>
        <patternFill patternType="solid">
          <fgColor indexed="64"/>
          <bgColor rgb="FFB7DEE8"/>
        </patternFill>
      </fill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4"/>
      <tableStyleElement type="totalRow" dxfId="13"/>
      <tableStyleElement type="firstRowStripe" dxfId="12"/>
      <tableStyleElement type="firstColumnStripe" dxfId="11"/>
      <tableStyleElement type="firstSubtotalColumn" dxfId="10"/>
      <tableStyleElement type="firstSubtotalRow" dxfId="9"/>
      <tableStyleElement type="secondSubtotalRow" dxfId="8"/>
      <tableStyleElement type="firstRowSubheading" dxfId="7"/>
      <tableStyleElement type="secondRowSubheading" dxfId="6"/>
      <tableStyleElement type="pageFieldLabels" dxfId="5"/>
      <tableStyleElement type="pageFieldValues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ActiveDisclosureHelp/Knowledge/RRD%20ActiveLink%20Demo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PumaBiotechnology/QuarterlyReports/2016/PBYI-Q1-20160331/Project%20Document%20Library/Excel%20Workbooks/2016%20Q1%20Puma%2010-Q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est/di/JournalEntry_multi-500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2018/Journal%20Entries/2%20-%20February/Deferred%20Rent%20-%20Feb'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PumaBiotechnology/d3bbf2047cb94d839e1d49e7d99d6092/Project%20Document%20Library/Excel%20Workbooks/Puma%2010K%202017%20v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tran/AppData/Local/Microsoft/Windows/Temporary%20Internet%20Files/Content.Outlook/0K71QVIU/Puma%2010K%202018%20v1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forward - Dates"/>
      <sheetName val="Checksum"/>
      <sheetName val="BALANCE"/>
      <sheetName val="OPERATIONS"/>
      <sheetName val="COMPREHENSIVE INC"/>
      <sheetName val="CASH FLOW"/>
      <sheetName val="Narrative"/>
      <sheetName val="A &amp; D T1"/>
      <sheetName val="A &amp; D T2"/>
      <sheetName val="A &amp; D T3_T4"/>
      <sheetName val="Inventories"/>
      <sheetName val="PPE"/>
      <sheetName val="MDA T1"/>
      <sheetName val="Item 2"/>
      <sheetName val="Misc"/>
    </sheetNames>
    <sheetDataSet>
      <sheetData sheetId="0">
        <row r="29">
          <cell r="A29" t="str">
            <v>three months ended March 31, 2015</v>
          </cell>
        </row>
        <row r="30">
          <cell r="A30" t="str">
            <v>March 31, 2015</v>
          </cell>
        </row>
        <row r="31">
          <cell r="A31">
            <v>2014</v>
          </cell>
        </row>
        <row r="32">
          <cell r="A32" t="str">
            <v>December 31, 2014</v>
          </cell>
        </row>
        <row r="34">
          <cell r="A34">
            <v>2015</v>
          </cell>
        </row>
      </sheetData>
      <sheetData sheetId="1" refreshError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>
        <row r="10">
          <cell r="C10">
            <v>520.70000000000005</v>
          </cell>
        </row>
      </sheetData>
      <sheetData sheetId="11">
        <row r="11">
          <cell r="C11">
            <v>1544.9000000000005</v>
          </cell>
        </row>
      </sheetData>
      <sheetData sheetId="12" refreshError="1"/>
      <sheetData sheetId="13" refreshError="1"/>
      <sheetData sheetId="14">
        <row r="4">
          <cell r="C4">
            <v>2222.1</v>
          </cell>
        </row>
        <row r="5">
          <cell r="C5">
            <v>315.89999999999998</v>
          </cell>
        </row>
        <row r="11">
          <cell r="C11">
            <v>133.5</v>
          </cell>
        </row>
        <row r="30">
          <cell r="C30">
            <v>-25.8</v>
          </cell>
        </row>
        <row r="31">
          <cell r="C31">
            <v>4.8</v>
          </cell>
        </row>
        <row r="32">
          <cell r="C32">
            <v>0</v>
          </cell>
        </row>
        <row r="33">
          <cell r="C33">
            <v>-21</v>
          </cell>
        </row>
        <row r="39">
          <cell r="C39">
            <v>277.60000000000002</v>
          </cell>
        </row>
        <row r="40">
          <cell r="C40">
            <v>3237.7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input"/>
      <sheetName val="Checksums"/>
      <sheetName val="Narratives"/>
      <sheetName val="TB"/>
      <sheetName val="BS"/>
      <sheetName val="IS"/>
      <sheetName val="CL"/>
      <sheetName val="SE"/>
      <sheetName val="CF"/>
      <sheetName val="Notes-Investment"/>
      <sheetName val="Note-Prepaid"/>
      <sheetName val="Note-PPE"/>
      <sheetName val="Note-Accrued Exp"/>
      <sheetName val="Notes-123R&amp;Warrants"/>
      <sheetName val="Non- GAAP"/>
      <sheetName val="MD&amp;A summary"/>
      <sheetName val="Liquidity and capital resources"/>
      <sheetName val="Exhibits"/>
    </sheetNames>
    <sheetDataSet>
      <sheetData sheetId="0">
        <row r="4">
          <cell r="B4">
            <v>2016</v>
          </cell>
        </row>
      </sheetData>
      <sheetData sheetId="1"/>
      <sheetData sheetId="2">
        <row r="2">
          <cell r="D2" t="str">
            <v>March 31, 2016</v>
          </cell>
        </row>
        <row r="3">
          <cell r="D3">
            <v>42493</v>
          </cell>
        </row>
      </sheetData>
      <sheetData sheetId="3"/>
      <sheetData sheetId="4">
        <row r="21">
          <cell r="C21">
            <v>14068</v>
          </cell>
        </row>
      </sheetData>
      <sheetData sheetId="5">
        <row r="13">
          <cell r="B13">
            <v>-71246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gle Journal"/>
      <sheetName val="Multiple Journals"/>
      <sheetName val="Bulk Journals"/>
      <sheetName val="Sheet3"/>
      <sheetName val="_ADFDI_Parameters"/>
      <sheetName val="_ADFDI_Metadata"/>
      <sheetName val="_ADFDI_WorkbookData"/>
      <sheetName val="_ADFDI_LOV"/>
      <sheetName val="_ADFDI_BCMetadata"/>
      <sheetName val="_ADFDI_Dynamic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0">
          <cell r="D30" t="str">
            <v>Oct-07</v>
          </cell>
          <cell r="E30" t="str">
            <v>Nov-07</v>
          </cell>
          <cell r="F30" t="str">
            <v>Dec-07</v>
          </cell>
          <cell r="G30" t="str">
            <v>Jan-08</v>
          </cell>
          <cell r="H30" t="str">
            <v>Feb-08</v>
          </cell>
          <cell r="I30" t="str">
            <v>Mar-08</v>
          </cell>
          <cell r="J30" t="str">
            <v>Apr-08</v>
          </cell>
          <cell r="K30" t="str">
            <v>May-08</v>
          </cell>
          <cell r="L30" t="str">
            <v>Jun-08</v>
          </cell>
          <cell r="M30" t="str">
            <v>Jul-08</v>
          </cell>
          <cell r="N30" t="str">
            <v>Aug-08</v>
          </cell>
          <cell r="O30" t="str">
            <v>Sep-08</v>
          </cell>
          <cell r="P30" t="str">
            <v>Adj_Sep-08</v>
          </cell>
          <cell r="Q30" t="str">
            <v>Oct-08</v>
          </cell>
          <cell r="R30" t="str">
            <v>Nov-08</v>
          </cell>
          <cell r="S30" t="str">
            <v>Dec-08</v>
          </cell>
          <cell r="T30" t="str">
            <v>Jan-09</v>
          </cell>
          <cell r="U30" t="str">
            <v>Feb-09</v>
          </cell>
          <cell r="V30" t="str">
            <v>Mar-09</v>
          </cell>
          <cell r="W30" t="str">
            <v>Apr-09</v>
          </cell>
          <cell r="X30" t="str">
            <v>May-09</v>
          </cell>
          <cell r="Y30" t="str">
            <v>Jun-09</v>
          </cell>
          <cell r="Z30" t="str">
            <v>Jul-09</v>
          </cell>
          <cell r="AA30" t="str">
            <v>Aug-09</v>
          </cell>
          <cell r="AB30" t="str">
            <v>Sep-09</v>
          </cell>
          <cell r="AC30" t="str">
            <v>Adj_Sep-09</v>
          </cell>
          <cell r="AD30" t="str">
            <v>Oct-09</v>
          </cell>
          <cell r="AE30" t="str">
            <v>Nov-09</v>
          </cell>
          <cell r="AF30" t="str">
            <v>Dec-09</v>
          </cell>
          <cell r="AG30" t="str">
            <v>Jan-10</v>
          </cell>
          <cell r="AH30" t="str">
            <v>Feb-10</v>
          </cell>
          <cell r="AI30" t="str">
            <v>Mar-10</v>
          </cell>
          <cell r="AJ30" t="str">
            <v>Apr-10</v>
          </cell>
          <cell r="AK30" t="str">
            <v>May-10</v>
          </cell>
          <cell r="AL30" t="str">
            <v>Jun-10</v>
          </cell>
          <cell r="AM30" t="str">
            <v>Jul-10</v>
          </cell>
          <cell r="AN30" t="str">
            <v>Aug-10</v>
          </cell>
          <cell r="AO30" t="str">
            <v>Sep-10</v>
          </cell>
          <cell r="AP30" t="str">
            <v>Adj_Sep-10</v>
          </cell>
          <cell r="AQ30" t="str">
            <v>Oct-10</v>
          </cell>
          <cell r="AR30" t="str">
            <v>Nov-10</v>
          </cell>
          <cell r="AS30" t="str">
            <v>Dec-10</v>
          </cell>
          <cell r="AT30" t="str">
            <v>Jan-11</v>
          </cell>
          <cell r="AU30" t="str">
            <v>Feb-11</v>
          </cell>
          <cell r="AV30" t="str">
            <v>Mar-11</v>
          </cell>
          <cell r="AW30" t="str">
            <v>Apr-11</v>
          </cell>
          <cell r="AX30" t="str">
            <v>May-11</v>
          </cell>
          <cell r="AY30" t="str">
            <v>Jun-11</v>
          </cell>
          <cell r="AZ30" t="str">
            <v>Jul-11</v>
          </cell>
          <cell r="BA30" t="str">
            <v>Aug-11</v>
          </cell>
          <cell r="BB30" t="str">
            <v>Sep-11</v>
          </cell>
          <cell r="BC30" t="str">
            <v>Adj_Sep-11</v>
          </cell>
          <cell r="BD30" t="str">
            <v>Oct-11</v>
          </cell>
          <cell r="BE30" t="str">
            <v>Nov-11</v>
          </cell>
          <cell r="BF30" t="str">
            <v>Dec-11</v>
          </cell>
          <cell r="BG30" t="str">
            <v>Jan-12</v>
          </cell>
          <cell r="BH30" t="str">
            <v>Feb-12</v>
          </cell>
          <cell r="BI30" t="str">
            <v>Mar-12</v>
          </cell>
          <cell r="BJ30" t="str">
            <v>Apr-12</v>
          </cell>
          <cell r="BK30" t="str">
            <v>May-12</v>
          </cell>
          <cell r="BL30" t="str">
            <v>Jun-12</v>
          </cell>
          <cell r="BM30" t="str">
            <v>Jul-12</v>
          </cell>
          <cell r="BN30" t="str">
            <v>Aug-12</v>
          </cell>
          <cell r="BO30" t="str">
            <v>Sep-12</v>
          </cell>
          <cell r="BP30" t="str">
            <v>Adj_Sep-12</v>
          </cell>
          <cell r="BQ30" t="str">
            <v>Oct-12</v>
          </cell>
          <cell r="BR30" t="str">
            <v>Nov-12</v>
          </cell>
          <cell r="BS30" t="str">
            <v>Dec-12</v>
          </cell>
          <cell r="BT30" t="str">
            <v>Jan-13</v>
          </cell>
          <cell r="BU30" t="str">
            <v>Feb-13</v>
          </cell>
          <cell r="BV30" t="str">
            <v>Mar-13</v>
          </cell>
          <cell r="BW30" t="str">
            <v>Apr-13</v>
          </cell>
          <cell r="BX30" t="str">
            <v>May-13</v>
          </cell>
          <cell r="BY30" t="str">
            <v>Jun-13</v>
          </cell>
          <cell r="BZ30" t="str">
            <v>Jul-13</v>
          </cell>
          <cell r="CA30" t="str">
            <v>Aug-13</v>
          </cell>
          <cell r="CB30" t="str">
            <v>Sep-13</v>
          </cell>
          <cell r="CC30" t="str">
            <v>Adj_Sep-13</v>
          </cell>
          <cell r="CD30" t="str">
            <v>Oct-13</v>
          </cell>
          <cell r="CE30" t="str">
            <v>Nov-13</v>
          </cell>
          <cell r="CF30" t="str">
            <v>Dec-13</v>
          </cell>
          <cell r="CG30" t="str">
            <v>Jan-14</v>
          </cell>
          <cell r="CH30" t="str">
            <v>Feb-14</v>
          </cell>
          <cell r="CI30" t="str">
            <v>Mar-14</v>
          </cell>
          <cell r="CJ30" t="str">
            <v>Apr-14</v>
          </cell>
          <cell r="CK30" t="str">
            <v>May-14</v>
          </cell>
          <cell r="CL30" t="str">
            <v>Jun-14</v>
          </cell>
          <cell r="CM30" t="str">
            <v>Jul-14</v>
          </cell>
          <cell r="CN30" t="str">
            <v>Aug-14</v>
          </cell>
          <cell r="CO30" t="str">
            <v>Sep-14</v>
          </cell>
          <cell r="CP30" t="str">
            <v>Adj_Sep-14</v>
          </cell>
          <cell r="CQ30" t="str">
            <v>Oct-14</v>
          </cell>
          <cell r="CR30" t="str">
            <v>Nov-14</v>
          </cell>
          <cell r="CS30" t="str">
            <v>Dec-14</v>
          </cell>
          <cell r="CT30" t="str">
            <v>Jan-15</v>
          </cell>
          <cell r="CU30" t="str">
            <v>Feb-15</v>
          </cell>
          <cell r="CV30" t="str">
            <v>Mar-15</v>
          </cell>
          <cell r="CW30" t="str">
            <v>Apr-15</v>
          </cell>
          <cell r="CX30" t="str">
            <v>May-15</v>
          </cell>
          <cell r="CY30" t="str">
            <v>Jun-15</v>
          </cell>
          <cell r="CZ30" t="str">
            <v>Jul-15</v>
          </cell>
          <cell r="DA30" t="str">
            <v>Aug-15</v>
          </cell>
          <cell r="DB30" t="str">
            <v>Sep-15</v>
          </cell>
          <cell r="DC30" t="str">
            <v>Adj_Sep-15</v>
          </cell>
        </row>
        <row r="32">
          <cell r="D32" t="str">
            <v>Oct-07</v>
          </cell>
          <cell r="E32" t="str">
            <v>Nov-07</v>
          </cell>
          <cell r="F32" t="str">
            <v>Dec-07</v>
          </cell>
          <cell r="G32" t="str">
            <v>Jan-08</v>
          </cell>
          <cell r="H32" t="str">
            <v>Feb-08</v>
          </cell>
          <cell r="I32" t="str">
            <v>Mar-08</v>
          </cell>
          <cell r="J32" t="str">
            <v>Apr-08</v>
          </cell>
          <cell r="K32" t="str">
            <v>May-08</v>
          </cell>
          <cell r="L32" t="str">
            <v>Jun-08</v>
          </cell>
          <cell r="M32" t="str">
            <v>Jul-08</v>
          </cell>
          <cell r="N32" t="str">
            <v>Aug-08</v>
          </cell>
          <cell r="O32" t="str">
            <v>Sep-08</v>
          </cell>
          <cell r="P32" t="str">
            <v>Adj_Sep-08</v>
          </cell>
          <cell r="Q32" t="str">
            <v>Oct-08</v>
          </cell>
          <cell r="R32" t="str">
            <v>Nov-08</v>
          </cell>
          <cell r="S32" t="str">
            <v>Dec-08</v>
          </cell>
          <cell r="T32" t="str">
            <v>Jan-09</v>
          </cell>
          <cell r="U32" t="str">
            <v>Feb-09</v>
          </cell>
          <cell r="V32" t="str">
            <v>Mar-09</v>
          </cell>
          <cell r="W32" t="str">
            <v>Apr-09</v>
          </cell>
          <cell r="X32" t="str">
            <v>May-09</v>
          </cell>
          <cell r="Y32" t="str">
            <v>Jun-09</v>
          </cell>
          <cell r="Z32" t="str">
            <v>Jul-09</v>
          </cell>
          <cell r="AA32" t="str">
            <v>Aug-09</v>
          </cell>
          <cell r="AB32" t="str">
            <v>Sep-09</v>
          </cell>
          <cell r="AC32" t="str">
            <v>Adj_Sep-09</v>
          </cell>
          <cell r="AD32" t="str">
            <v>Oct-09</v>
          </cell>
          <cell r="AE32" t="str">
            <v>Nov-09</v>
          </cell>
          <cell r="AF32" t="str">
            <v>Dec-09</v>
          </cell>
          <cell r="AG32" t="str">
            <v>Jan-10</v>
          </cell>
          <cell r="AH32" t="str">
            <v>Feb-10</v>
          </cell>
          <cell r="AI32" t="str">
            <v>Mar-10</v>
          </cell>
          <cell r="AJ32" t="str">
            <v>Apr-10</v>
          </cell>
          <cell r="AK32" t="str">
            <v>May-10</v>
          </cell>
          <cell r="AL32" t="str">
            <v>Jun-10</v>
          </cell>
          <cell r="AM32" t="str">
            <v>Jul-10</v>
          </cell>
          <cell r="AN32" t="str">
            <v>Aug-10</v>
          </cell>
          <cell r="AO32" t="str">
            <v>Sep-10</v>
          </cell>
          <cell r="AP32" t="str">
            <v>Adj_Sep-10</v>
          </cell>
          <cell r="AQ32" t="str">
            <v>Oct-10</v>
          </cell>
          <cell r="AR32" t="str">
            <v>Nov-10</v>
          </cell>
          <cell r="AS32" t="str">
            <v>Dec-10</v>
          </cell>
          <cell r="AT32" t="str">
            <v>Jan-11</v>
          </cell>
          <cell r="AU32" t="str">
            <v>Feb-11</v>
          </cell>
          <cell r="AV32" t="str">
            <v>Mar-11</v>
          </cell>
          <cell r="AW32" t="str">
            <v>Apr-11</v>
          </cell>
          <cell r="AX32" t="str">
            <v>May-11</v>
          </cell>
          <cell r="AY32" t="str">
            <v>Jun-11</v>
          </cell>
          <cell r="AZ32" t="str">
            <v>Jul-11</v>
          </cell>
          <cell r="BA32" t="str">
            <v>Aug-11</v>
          </cell>
          <cell r="BB32" t="str">
            <v>Sep-11</v>
          </cell>
          <cell r="BC32" t="str">
            <v>Adj_Sep-11</v>
          </cell>
          <cell r="BD32" t="str">
            <v>Oct-11</v>
          </cell>
          <cell r="BE32" t="str">
            <v>Nov-11</v>
          </cell>
          <cell r="BF32" t="str">
            <v>Dec-11</v>
          </cell>
          <cell r="BG32" t="str">
            <v>Jan-12</v>
          </cell>
          <cell r="BH32" t="str">
            <v>Feb-12</v>
          </cell>
          <cell r="BI32" t="str">
            <v>Mar-12</v>
          </cell>
          <cell r="BJ32" t="str">
            <v>Apr-12</v>
          </cell>
          <cell r="BK32" t="str">
            <v>May-12</v>
          </cell>
          <cell r="BL32" t="str">
            <v>Jun-12</v>
          </cell>
          <cell r="BM32" t="str">
            <v>Jul-12</v>
          </cell>
          <cell r="BN32" t="str">
            <v>Aug-12</v>
          </cell>
          <cell r="BO32" t="str">
            <v>Sep-12</v>
          </cell>
          <cell r="BP32" t="str">
            <v>Adj_Sep-12</v>
          </cell>
          <cell r="BQ32" t="str">
            <v>Oct-12</v>
          </cell>
          <cell r="BR32" t="str">
            <v>Nov-12</v>
          </cell>
          <cell r="BS32" t="str">
            <v>Dec-12</v>
          </cell>
          <cell r="BT32" t="str">
            <v>Jan-13</v>
          </cell>
          <cell r="BU32" t="str">
            <v>Feb-13</v>
          </cell>
          <cell r="BV32" t="str">
            <v>Mar-13</v>
          </cell>
          <cell r="BW32" t="str">
            <v>Apr-13</v>
          </cell>
          <cell r="BX32" t="str">
            <v>May-13</v>
          </cell>
          <cell r="BY32" t="str">
            <v>Jun-13</v>
          </cell>
          <cell r="BZ32" t="str">
            <v>Jul-13</v>
          </cell>
          <cell r="CA32" t="str">
            <v>Aug-13</v>
          </cell>
          <cell r="CB32" t="str">
            <v>Sep-13</v>
          </cell>
          <cell r="CC32" t="str">
            <v>Adj_Sep-13</v>
          </cell>
          <cell r="CD32" t="str">
            <v>Oct-13</v>
          </cell>
          <cell r="CE32" t="str">
            <v>Nov-13</v>
          </cell>
          <cell r="CF32" t="str">
            <v>Dec-13</v>
          </cell>
          <cell r="CG32" t="str">
            <v>Jan-14</v>
          </cell>
          <cell r="CH32" t="str">
            <v>Feb-14</v>
          </cell>
          <cell r="CI32" t="str">
            <v>Mar-14</v>
          </cell>
          <cell r="CJ32" t="str">
            <v>Apr-14</v>
          </cell>
          <cell r="CK32" t="str">
            <v>May-14</v>
          </cell>
          <cell r="CL32" t="str">
            <v>Jun-14</v>
          </cell>
          <cell r="CM32" t="str">
            <v>Jul-14</v>
          </cell>
          <cell r="CN32" t="str">
            <v>Aug-14</v>
          </cell>
          <cell r="CO32" t="str">
            <v>Sep-14</v>
          </cell>
          <cell r="CP32" t="str">
            <v>Adj_Sep-14</v>
          </cell>
          <cell r="CQ32" t="str">
            <v>Oct-14</v>
          </cell>
          <cell r="CR32" t="str">
            <v>Nov-14</v>
          </cell>
          <cell r="CS32" t="str">
            <v>Dec-14</v>
          </cell>
          <cell r="CT32" t="str">
            <v>Jan-15</v>
          </cell>
          <cell r="CU32" t="str">
            <v>Feb-15</v>
          </cell>
          <cell r="CV32" t="str">
            <v>Mar-15</v>
          </cell>
          <cell r="CW32" t="str">
            <v>Apr-15</v>
          </cell>
          <cell r="CX32" t="str">
            <v>May-15</v>
          </cell>
          <cell r="CY32" t="str">
            <v>Jun-15</v>
          </cell>
          <cell r="CZ32" t="str">
            <v>Jul-15</v>
          </cell>
          <cell r="DA32" t="str">
            <v>Aug-15</v>
          </cell>
          <cell r="DB32" t="str">
            <v>Sep-15</v>
          </cell>
          <cell r="DC32" t="str">
            <v>Adj_Sep-15</v>
          </cell>
        </row>
      </sheetData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gle Journal"/>
      <sheetName val="Multiple Journals"/>
      <sheetName val="Bulk Journals"/>
      <sheetName val="_ADFDI_Parameters"/>
      <sheetName val="_ADFDI_Metadata"/>
      <sheetName val="_ADFDI_WorkbookData"/>
      <sheetName val="_ADFDI_BCMetadata"/>
      <sheetName val="_ADFDI_DynamicTable"/>
      <sheetName val="_ADFDI_L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D2" t="str">
            <v>Puma Biotech US</v>
          </cell>
        </row>
        <row r="4">
          <cell r="D4" t="str">
            <v>Spreadsheet</v>
          </cell>
        </row>
        <row r="6">
          <cell r="D6" t="str">
            <v>AdjQ1-18</v>
          </cell>
          <cell r="E6" t="str">
            <v>Mar-18</v>
          </cell>
          <cell r="F6" t="str">
            <v>Feb-18</v>
          </cell>
          <cell r="G6" t="str">
            <v>Jan-18</v>
          </cell>
        </row>
        <row r="8">
          <cell r="D8" t="str">
            <v>AdjQ1-18</v>
          </cell>
        </row>
        <row r="10">
          <cell r="D10" t="str">
            <v>USD</v>
          </cell>
          <cell r="E10" t="str">
            <v>EUR</v>
          </cell>
          <cell r="F10" t="str">
            <v>GBP</v>
          </cell>
          <cell r="G10" t="str">
            <v>JPY</v>
          </cell>
          <cell r="H10" t="str">
            <v>ADP</v>
          </cell>
          <cell r="I10" t="str">
            <v>AED</v>
          </cell>
          <cell r="J10" t="str">
            <v>AFN</v>
          </cell>
          <cell r="K10" t="str">
            <v>ALL</v>
          </cell>
          <cell r="L10" t="str">
            <v>AMD</v>
          </cell>
          <cell r="M10" t="str">
            <v>ANG</v>
          </cell>
          <cell r="N10" t="str">
            <v>AOA</v>
          </cell>
          <cell r="O10" t="str">
            <v>AON</v>
          </cell>
          <cell r="P10" t="str">
            <v>ARS</v>
          </cell>
          <cell r="Q10" t="str">
            <v>ATS</v>
          </cell>
          <cell r="R10" t="str">
            <v>AUD</v>
          </cell>
          <cell r="S10" t="str">
            <v>AWG</v>
          </cell>
          <cell r="T10" t="str">
            <v>AZN</v>
          </cell>
          <cell r="U10" t="str">
            <v>BAM</v>
          </cell>
          <cell r="V10" t="str">
            <v>BBD</v>
          </cell>
          <cell r="W10" t="str">
            <v>BDT</v>
          </cell>
          <cell r="X10" t="str">
            <v>BEF</v>
          </cell>
          <cell r="Y10" t="str">
            <v>BGL</v>
          </cell>
          <cell r="Z10" t="str">
            <v>BGN</v>
          </cell>
          <cell r="AA10" t="str">
            <v>BHD</v>
          </cell>
          <cell r="AB10" t="str">
            <v>BIF</v>
          </cell>
          <cell r="AC10" t="str">
            <v>BMD</v>
          </cell>
          <cell r="AD10" t="str">
            <v>BND</v>
          </cell>
          <cell r="AE10" t="str">
            <v>BOB</v>
          </cell>
          <cell r="AF10" t="str">
            <v>BOV</v>
          </cell>
          <cell r="AG10" t="str">
            <v>BRL</v>
          </cell>
          <cell r="AH10" t="str">
            <v>BSD</v>
          </cell>
          <cell r="AI10" t="str">
            <v>BTN</v>
          </cell>
          <cell r="AJ10" t="str">
            <v>BWP</v>
          </cell>
          <cell r="AK10" t="str">
            <v>BYB</v>
          </cell>
          <cell r="AL10" t="str">
            <v>BYR</v>
          </cell>
          <cell r="AM10" t="str">
            <v>BZD</v>
          </cell>
          <cell r="AN10" t="str">
            <v>CAD</v>
          </cell>
          <cell r="AO10" t="str">
            <v>CDF</v>
          </cell>
          <cell r="AP10" t="str">
            <v>CHE</v>
          </cell>
          <cell r="AQ10" t="str">
            <v>CHF</v>
          </cell>
          <cell r="AR10" t="str">
            <v>CHW</v>
          </cell>
          <cell r="AS10" t="str">
            <v>CLF</v>
          </cell>
          <cell r="AT10" t="str">
            <v>CLP</v>
          </cell>
          <cell r="AU10" t="str">
            <v>CNY</v>
          </cell>
          <cell r="AV10" t="str">
            <v>COP</v>
          </cell>
          <cell r="AW10" t="str">
            <v>COU</v>
          </cell>
          <cell r="AX10" t="str">
            <v>CRC</v>
          </cell>
          <cell r="AY10" t="str">
            <v>CUP</v>
          </cell>
          <cell r="AZ10" t="str">
            <v>CVE</v>
          </cell>
          <cell r="BA10" t="str">
            <v>CYP</v>
          </cell>
          <cell r="BB10" t="str">
            <v>CZK</v>
          </cell>
          <cell r="BC10" t="str">
            <v>DEM</v>
          </cell>
          <cell r="BD10" t="str">
            <v>DJF</v>
          </cell>
          <cell r="BE10" t="str">
            <v>DKK</v>
          </cell>
          <cell r="BF10" t="str">
            <v>DOP</v>
          </cell>
          <cell r="BG10" t="str">
            <v>DZD</v>
          </cell>
          <cell r="BH10" t="str">
            <v>ECS</v>
          </cell>
          <cell r="BI10" t="str">
            <v>ECV</v>
          </cell>
          <cell r="BJ10" t="str">
            <v>EEK</v>
          </cell>
          <cell r="BK10" t="str">
            <v>EGP</v>
          </cell>
          <cell r="BL10" t="str">
            <v>ERN</v>
          </cell>
          <cell r="BM10" t="str">
            <v>ESP</v>
          </cell>
          <cell r="BN10" t="str">
            <v>ETB</v>
          </cell>
          <cell r="BO10" t="str">
            <v>FIM</v>
          </cell>
          <cell r="BP10" t="str">
            <v>FJD</v>
          </cell>
          <cell r="BQ10" t="str">
            <v>FKP</v>
          </cell>
          <cell r="BR10" t="str">
            <v>FRF</v>
          </cell>
          <cell r="BS10" t="str">
            <v>GEK</v>
          </cell>
          <cell r="BT10" t="str">
            <v>GEL</v>
          </cell>
          <cell r="BU10" t="str">
            <v>GHC</v>
          </cell>
          <cell r="BV10" t="str">
            <v>GHS</v>
          </cell>
          <cell r="BW10" t="str">
            <v>GIP</v>
          </cell>
          <cell r="BX10" t="str">
            <v>GMD</v>
          </cell>
          <cell r="BY10" t="str">
            <v>GNF</v>
          </cell>
          <cell r="BZ10" t="str">
            <v>GRD</v>
          </cell>
          <cell r="CA10" t="str">
            <v>GTQ</v>
          </cell>
          <cell r="CB10" t="str">
            <v>GWP</v>
          </cell>
          <cell r="CC10" t="str">
            <v>GYD</v>
          </cell>
          <cell r="CD10" t="str">
            <v>HKD</v>
          </cell>
          <cell r="CE10" t="str">
            <v>HNL</v>
          </cell>
          <cell r="CF10" t="str">
            <v>HRD</v>
          </cell>
          <cell r="CG10" t="str">
            <v>HRK</v>
          </cell>
          <cell r="CH10" t="str">
            <v>HTG</v>
          </cell>
          <cell r="CI10" t="str">
            <v>HUF</v>
          </cell>
          <cell r="CJ10" t="str">
            <v>IDR</v>
          </cell>
          <cell r="CK10" t="str">
            <v>IEP</v>
          </cell>
          <cell r="CL10" t="str">
            <v>ILS</v>
          </cell>
          <cell r="CM10" t="str">
            <v>INR</v>
          </cell>
          <cell r="CN10" t="str">
            <v>IQD</v>
          </cell>
          <cell r="CO10" t="str">
            <v>IRR</v>
          </cell>
          <cell r="CP10" t="str">
            <v>ISK</v>
          </cell>
          <cell r="CQ10" t="str">
            <v>ITL</v>
          </cell>
          <cell r="CR10" t="str">
            <v>JMD</v>
          </cell>
          <cell r="CS10" t="str">
            <v>JOD</v>
          </cell>
          <cell r="CT10" t="str">
            <v>KES</v>
          </cell>
          <cell r="CU10" t="str">
            <v>KGS</v>
          </cell>
          <cell r="CV10" t="str">
            <v>KHR</v>
          </cell>
          <cell r="CW10" t="str">
            <v>KMF</v>
          </cell>
          <cell r="CX10" t="str">
            <v>KPW</v>
          </cell>
          <cell r="CY10" t="str">
            <v>KRW</v>
          </cell>
          <cell r="CZ10" t="str">
            <v>KWD</v>
          </cell>
          <cell r="DA10" t="str">
            <v>KYD</v>
          </cell>
          <cell r="DB10" t="str">
            <v>KZT</v>
          </cell>
          <cell r="DC10" t="str">
            <v>LAK</v>
          </cell>
          <cell r="DD10" t="str">
            <v>LBP</v>
          </cell>
          <cell r="DE10" t="str">
            <v>LKR</v>
          </cell>
          <cell r="DF10" t="str">
            <v>LRD</v>
          </cell>
          <cell r="DG10" t="str">
            <v>LSL</v>
          </cell>
          <cell r="DH10" t="str">
            <v>LUF</v>
          </cell>
          <cell r="DI10" t="str">
            <v>LVL</v>
          </cell>
          <cell r="DJ10" t="str">
            <v>LVR</v>
          </cell>
          <cell r="DK10" t="str">
            <v>LYD</v>
          </cell>
          <cell r="DL10" t="str">
            <v>MAD</v>
          </cell>
          <cell r="DM10" t="str">
            <v>MDL</v>
          </cell>
          <cell r="DN10" t="str">
            <v>MGA</v>
          </cell>
          <cell r="DO10" t="str">
            <v>MKD</v>
          </cell>
          <cell r="DP10" t="str">
            <v>MMK</v>
          </cell>
          <cell r="DQ10" t="str">
            <v>MNT</v>
          </cell>
          <cell r="DR10" t="str">
            <v>MOP</v>
          </cell>
          <cell r="DS10" t="str">
            <v>MRO</v>
          </cell>
          <cell r="DT10" t="str">
            <v>MTL</v>
          </cell>
          <cell r="DU10" t="str">
            <v>MUR</v>
          </cell>
          <cell r="DV10" t="str">
            <v>MVR</v>
          </cell>
          <cell r="DW10" t="str">
            <v>MWK</v>
          </cell>
          <cell r="DX10" t="str">
            <v>MXN</v>
          </cell>
          <cell r="DY10" t="str">
            <v>MXV</v>
          </cell>
          <cell r="DZ10" t="str">
            <v>MYR</v>
          </cell>
          <cell r="EA10" t="str">
            <v>MZN</v>
          </cell>
          <cell r="EB10" t="str">
            <v>NAD</v>
          </cell>
          <cell r="EC10" t="str">
            <v>NGN</v>
          </cell>
          <cell r="ED10" t="str">
            <v>NIO</v>
          </cell>
          <cell r="EE10" t="str">
            <v>NLG</v>
          </cell>
          <cell r="EF10" t="str">
            <v>NOK</v>
          </cell>
          <cell r="EG10" t="str">
            <v>NPR</v>
          </cell>
          <cell r="EH10" t="str">
            <v>NZD</v>
          </cell>
          <cell r="EI10" t="str">
            <v>OMR</v>
          </cell>
          <cell r="EJ10" t="str">
            <v>PAB</v>
          </cell>
          <cell r="EK10" t="str">
            <v>PEN</v>
          </cell>
          <cell r="EL10" t="str">
            <v>PGK</v>
          </cell>
          <cell r="EM10" t="str">
            <v>PHP</v>
          </cell>
          <cell r="EN10" t="str">
            <v>PKR</v>
          </cell>
          <cell r="EO10" t="str">
            <v>PLN</v>
          </cell>
          <cell r="EP10" t="str">
            <v>PLZ</v>
          </cell>
          <cell r="EQ10" t="str">
            <v>PTE</v>
          </cell>
          <cell r="ER10" t="str">
            <v>PYG</v>
          </cell>
          <cell r="ES10" t="str">
            <v>QAR</v>
          </cell>
          <cell r="ET10" t="str">
            <v>RON</v>
          </cell>
          <cell r="EU10" t="str">
            <v>RSD</v>
          </cell>
          <cell r="EV10" t="str">
            <v>RUB</v>
          </cell>
          <cell r="EW10" t="str">
            <v>RUR</v>
          </cell>
          <cell r="EX10" t="str">
            <v>RWF</v>
          </cell>
          <cell r="EY10" t="str">
            <v>SAR</v>
          </cell>
          <cell r="EZ10" t="str">
            <v>SBD</v>
          </cell>
          <cell r="FA10" t="str">
            <v>SCR</v>
          </cell>
          <cell r="FB10" t="str">
            <v>SDG</v>
          </cell>
          <cell r="FC10" t="str">
            <v>SEK</v>
          </cell>
          <cell r="FD10" t="str">
            <v>SGD</v>
          </cell>
          <cell r="FE10" t="str">
            <v>SHP</v>
          </cell>
          <cell r="FF10" t="str">
            <v>SIT</v>
          </cell>
          <cell r="FG10" t="str">
            <v>SKK</v>
          </cell>
          <cell r="FH10" t="str">
            <v>SLL</v>
          </cell>
          <cell r="FI10" t="str">
            <v>SOS</v>
          </cell>
          <cell r="FJ10" t="str">
            <v>SRD</v>
          </cell>
          <cell r="FK10" t="str">
            <v>SSP</v>
          </cell>
          <cell r="FL10" t="str">
            <v>STAT</v>
          </cell>
          <cell r="FM10" t="str">
            <v>STD</v>
          </cell>
          <cell r="FN10" t="str">
            <v>SVC</v>
          </cell>
          <cell r="FO10" t="str">
            <v>SYP</v>
          </cell>
          <cell r="FP10" t="str">
            <v>SZL</v>
          </cell>
          <cell r="FQ10" t="str">
            <v>THB</v>
          </cell>
          <cell r="FR10" t="str">
            <v>TJR</v>
          </cell>
          <cell r="FS10" t="str">
            <v>TJS</v>
          </cell>
          <cell r="FT10" t="str">
            <v>TMM</v>
          </cell>
          <cell r="FU10" t="str">
            <v>TND</v>
          </cell>
          <cell r="FV10" t="str">
            <v>TOP</v>
          </cell>
          <cell r="FW10" t="str">
            <v>TPE</v>
          </cell>
          <cell r="FX10" t="str">
            <v>TRY</v>
          </cell>
          <cell r="FY10" t="str">
            <v>TTD</v>
          </cell>
          <cell r="FZ10" t="str">
            <v>TWD</v>
          </cell>
          <cell r="GA10" t="str">
            <v>TZS</v>
          </cell>
          <cell r="GB10" t="str">
            <v>UAH</v>
          </cell>
          <cell r="GC10" t="str">
            <v>UAK</v>
          </cell>
          <cell r="GD10" t="str">
            <v>UGX</v>
          </cell>
          <cell r="GE10" t="str">
            <v>USN</v>
          </cell>
          <cell r="GF10" t="str">
            <v>USS</v>
          </cell>
          <cell r="GG10" t="str">
            <v>UYI</v>
          </cell>
          <cell r="GH10" t="str">
            <v>UYU</v>
          </cell>
          <cell r="GI10" t="str">
            <v>UZS</v>
          </cell>
          <cell r="GJ10" t="str">
            <v>VEF</v>
          </cell>
          <cell r="GK10" t="str">
            <v>VND</v>
          </cell>
          <cell r="GL10" t="str">
            <v>VUV</v>
          </cell>
          <cell r="GM10" t="str">
            <v>WST</v>
          </cell>
          <cell r="GN10" t="str">
            <v>XAF</v>
          </cell>
          <cell r="GO10" t="str">
            <v>XAG</v>
          </cell>
          <cell r="GP10" t="str">
            <v>XAU</v>
          </cell>
          <cell r="GQ10" t="str">
            <v>XB5</v>
          </cell>
          <cell r="GR10" t="str">
            <v>XBA</v>
          </cell>
          <cell r="GS10" t="str">
            <v>XBB</v>
          </cell>
          <cell r="GT10" t="str">
            <v>XBC</v>
          </cell>
          <cell r="GU10" t="str">
            <v>XBD</v>
          </cell>
          <cell r="GV10" t="str">
            <v>XCD</v>
          </cell>
          <cell r="GW10" t="str">
            <v>XDR</v>
          </cell>
          <cell r="GX10" t="str">
            <v>XEU</v>
          </cell>
          <cell r="GY10" t="str">
            <v>XFO</v>
          </cell>
          <cell r="GZ10" t="str">
            <v>XFU</v>
          </cell>
          <cell r="HA10" t="str">
            <v>XOF</v>
          </cell>
          <cell r="HB10" t="str">
            <v>XPD</v>
          </cell>
          <cell r="HC10" t="str">
            <v>XPF</v>
          </cell>
          <cell r="HD10" t="str">
            <v>XPT</v>
          </cell>
          <cell r="HE10" t="str">
            <v>XTS</v>
          </cell>
          <cell r="HF10" t="str">
            <v>XXX</v>
          </cell>
          <cell r="HG10" t="str">
            <v>YER</v>
          </cell>
          <cell r="HH10" t="str">
            <v>YUM</v>
          </cell>
          <cell r="HI10" t="str">
            <v>YUN</v>
          </cell>
          <cell r="HJ10" t="str">
            <v>ZAL</v>
          </cell>
          <cell r="HK10" t="str">
            <v>ZAR</v>
          </cell>
          <cell r="HL10" t="str">
            <v>ZMW</v>
          </cell>
          <cell r="HM10" t="str">
            <v>ZRN</v>
          </cell>
          <cell r="HN10" t="str">
            <v>ZWD</v>
          </cell>
        </row>
        <row r="12">
          <cell r="D12" t="str">
            <v>Corporate</v>
          </cell>
          <cell r="E12" t="str">
            <v>Fixed</v>
          </cell>
          <cell r="F12" t="str">
            <v>Spot</v>
          </cell>
          <cell r="G12" t="str">
            <v>User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input"/>
      <sheetName val="Trial Balance"/>
      <sheetName val="TB"/>
      <sheetName val="BS"/>
      <sheetName val="IS"/>
      <sheetName val="CL"/>
      <sheetName val="SE"/>
      <sheetName val="CF"/>
      <sheetName val="Notes-Investment"/>
      <sheetName val="Note-AR"/>
      <sheetName val="Note-Prepaid"/>
      <sheetName val="Note-PPE"/>
      <sheetName val="Note-intangible"/>
      <sheetName val="Intangible Remaining Life"/>
      <sheetName val="Debt"/>
      <sheetName val="Note-Accrued Exp"/>
      <sheetName val="Notes-123R&amp;Warrants"/>
      <sheetName val="Liquidity and capital resources"/>
      <sheetName val="Note- Taxes"/>
      <sheetName val="Commitments and Contingencies"/>
      <sheetName val="Revenue 10 percent"/>
      <sheetName val="Future Min Lease Payments"/>
      <sheetName val="Share prices"/>
      <sheetName val="Clin Trial Contracts"/>
      <sheetName val="SUMMIT Efficacy Summary"/>
      <sheetName val="Chart"/>
      <sheetName val="Control Study Data"/>
      <sheetName val="Note - Quarterly Financial Data"/>
      <sheetName val="MD&amp;A summary"/>
      <sheetName val="Non- GAAP"/>
      <sheetName val="Q1 2016"/>
      <sheetName val="Q1 2017"/>
      <sheetName val="Selected Financi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input"/>
      <sheetName val="Puma Ltd TB"/>
      <sheetName val="P&amp;L Mapping Analysis"/>
      <sheetName val="TB"/>
      <sheetName val="BS"/>
      <sheetName val="IS"/>
      <sheetName val="CL"/>
      <sheetName val="SE"/>
      <sheetName val="CF"/>
      <sheetName val="CF Worksheet"/>
      <sheetName val="Revenue 10 percent"/>
      <sheetName val="Notes-Investment"/>
      <sheetName val="Note-AR"/>
      <sheetName val="Note3 Note-Prepaid"/>
      <sheetName val="Note4 Other Current Assets"/>
      <sheetName val="Note5 PPE"/>
      <sheetName val="Note6 intangible"/>
      <sheetName val="Note6 Intangible Remaining Life"/>
      <sheetName val="Note7 Accrued Exp"/>
      <sheetName val="Note8 Debt"/>
      <sheetName val="Notes9 Stockholders Equity"/>
      <sheetName val="Note 11 Note- Taxes"/>
      <sheetName val="Note13 Quarterly Financial Data"/>
      <sheetName val="Liquidity and capital resources"/>
      <sheetName val="MD&amp;A summary"/>
      <sheetName val="Non- GAAP"/>
      <sheetName val="MDA_SG&amp;A"/>
      <sheetName val="MDA R&amp;D"/>
      <sheetName val="Selected Financial data"/>
      <sheetName val="Non- GAAP Diluted"/>
      <sheetName val="P7 Phase Chart"/>
      <sheetName val="P15 Control Study Data2018"/>
      <sheetName val="P17 SUMMIT Efficacy Summary"/>
      <sheetName val="P19 Phase 2 Summit"/>
      <sheetName val="Index chart"/>
      <sheetName val="Future Min Lease Payments"/>
      <sheetName val="Share prices"/>
      <sheetName val="Exhibits - updated"/>
      <sheetName val="Sheet1"/>
      <sheetName val="Commitments and Contingencies"/>
      <sheetName val="Clin Trial Contracts"/>
      <sheetName val="Chart"/>
      <sheetName val="Control Study Data"/>
      <sheetName val="Q1 2016"/>
      <sheetName val="Q1 2017"/>
    </sheetNames>
    <sheetDataSet>
      <sheetData sheetId="0">
        <row r="4">
          <cell r="B4">
            <v>2018</v>
          </cell>
        </row>
      </sheetData>
      <sheetData sheetId="1" refreshError="1"/>
      <sheetData sheetId="2" refreshError="1"/>
      <sheetData sheetId="3">
        <row r="71">
          <cell r="P71">
            <v>-10000000</v>
          </cell>
        </row>
      </sheetData>
      <sheetData sheetId="4" refreshError="1"/>
      <sheetData sheetId="5" refreshError="1"/>
      <sheetData sheetId="6" refreshError="1"/>
      <sheetData sheetId="7">
        <row r="35">
          <cell r="G35">
            <v>1236355</v>
          </cell>
        </row>
      </sheetData>
      <sheetData sheetId="8" refreshError="1"/>
      <sheetData sheetId="9">
        <row r="1">
          <cell r="A1" t="str">
            <v>PUMA BIOTECHNOLOGY, INC. AND SUBSIDIARY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5">
          <cell r="C25" t="str">
            <v>Other (expenses) income:</v>
          </cell>
          <cell r="E25" t="str">
            <v>For the Three Months Ended December 31,</v>
          </cell>
          <cell r="I25" t="str">
            <v>Percentage Change</v>
          </cell>
        </row>
        <row r="26">
          <cell r="C26" t="str">
            <v>(in thousands)                                  </v>
          </cell>
          <cell r="E26">
            <v>2018</v>
          </cell>
          <cell r="G26">
            <v>2017</v>
          </cell>
          <cell r="J26" t="str">
            <v>2016</v>
          </cell>
          <cell r="L26" t="str">
            <v>2018/2017</v>
          </cell>
          <cell r="N26" t="str">
            <v>2017/2016</v>
          </cell>
        </row>
        <row r="27">
          <cell r="C27" t="str">
            <v>Interest income</v>
          </cell>
          <cell r="E27">
            <v>1796</v>
          </cell>
          <cell r="G27">
            <v>1256</v>
          </cell>
          <cell r="J27">
            <v>958</v>
          </cell>
          <cell r="L27">
            <v>0.42993630573248409</v>
          </cell>
          <cell r="N27">
            <v>0.31106471816283926</v>
          </cell>
        </row>
        <row r="28">
          <cell r="C28" t="str">
            <v>Interest expense</v>
          </cell>
          <cell r="E28">
            <v>-10985</v>
          </cell>
          <cell r="G28">
            <v>-720</v>
          </cell>
          <cell r="J28">
            <v>0</v>
          </cell>
          <cell r="L28">
            <v>14.256944444444445</v>
          </cell>
          <cell r="N28">
            <v>0</v>
          </cell>
        </row>
        <row r="29">
          <cell r="C29" t="str">
            <v>Other (expenses) income</v>
          </cell>
          <cell r="E29">
            <v>-714</v>
          </cell>
          <cell r="G29">
            <v>-101</v>
          </cell>
          <cell r="J29">
            <v>-373</v>
          </cell>
          <cell r="L29">
            <v>6.0693069306930694</v>
          </cell>
          <cell r="N29">
            <v>-0.72922252010723865</v>
          </cell>
        </row>
        <row r="30">
          <cell r="C30" t="str">
            <v>Total other (expenses) income</v>
          </cell>
          <cell r="E30">
            <v>-9903</v>
          </cell>
          <cell r="G30">
            <v>435</v>
          </cell>
          <cell r="J30">
            <v>585</v>
          </cell>
          <cell r="L30">
            <v>-23.76551724137931</v>
          </cell>
          <cell r="N30">
            <v>-0.25641025641025639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showGridLines="0" tabSelected="1" zoomScaleNormal="100" workbookViewId="0">
      <selection activeCell="S27" sqref="S27"/>
    </sheetView>
  </sheetViews>
  <sheetFormatPr defaultColWidth="9.140625" defaultRowHeight="12.75" x14ac:dyDescent="0.2"/>
  <cols>
    <col min="1" max="1" width="41.42578125" style="109" customWidth="1"/>
    <col min="2" max="2" width="1.7109375" style="109" customWidth="1"/>
    <col min="3" max="3" width="10.42578125" style="109" bestFit="1" customWidth="1"/>
    <col min="4" max="4" width="12.7109375" style="109" customWidth="1"/>
    <col min="5" max="5" width="2.28515625" style="109" customWidth="1"/>
    <col min="6" max="6" width="12.7109375" style="109" customWidth="1"/>
    <col min="7" max="7" width="2.28515625" style="109" customWidth="1"/>
    <col min="8" max="8" width="12.7109375" style="109" customWidth="1"/>
    <col min="9" max="9" width="2.28515625" style="109" customWidth="1"/>
    <col min="10" max="10" width="12.7109375" style="109" customWidth="1"/>
    <col min="11" max="11" width="0.85546875" style="109" customWidth="1"/>
    <col min="12" max="12" width="3" style="109" customWidth="1"/>
    <col min="13" max="13" width="9.140625" style="109" customWidth="1"/>
    <col min="14" max="16384" width="9.140625" style="109"/>
  </cols>
  <sheetData>
    <row r="1" spans="1:13" x14ac:dyDescent="0.2">
      <c r="A1" s="307"/>
      <c r="B1" s="307"/>
      <c r="C1" s="307"/>
      <c r="D1" s="307"/>
      <c r="E1" s="307"/>
      <c r="F1" s="307"/>
      <c r="G1" s="307"/>
      <c r="H1" s="307"/>
      <c r="I1" s="307"/>
      <c r="J1" s="307"/>
      <c r="K1" s="160"/>
    </row>
    <row r="2" spans="1:13" x14ac:dyDescent="0.2">
      <c r="A2" s="305" t="s">
        <v>180</v>
      </c>
      <c r="B2" s="305"/>
      <c r="C2" s="305"/>
      <c r="D2" s="305"/>
      <c r="E2" s="305"/>
      <c r="F2" s="305"/>
      <c r="G2" s="305"/>
      <c r="H2" s="305"/>
      <c r="I2" s="305"/>
      <c r="J2" s="305"/>
      <c r="K2" s="115"/>
      <c r="L2" s="115"/>
    </row>
    <row r="3" spans="1:13" x14ac:dyDescent="0.2">
      <c r="A3" s="305" t="s">
        <v>55</v>
      </c>
      <c r="B3" s="305"/>
      <c r="C3" s="305"/>
      <c r="D3" s="305"/>
      <c r="E3" s="305"/>
      <c r="F3" s="305"/>
      <c r="G3" s="305"/>
      <c r="H3" s="305"/>
      <c r="I3" s="305"/>
      <c r="J3" s="305"/>
      <c r="K3" s="115"/>
      <c r="L3" s="115"/>
    </row>
    <row r="4" spans="1:13" ht="12.75" customHeight="1" x14ac:dyDescent="0.2">
      <c r="A4" s="306" t="s">
        <v>44</v>
      </c>
      <c r="B4" s="306"/>
      <c r="C4" s="306"/>
      <c r="D4" s="306"/>
      <c r="E4" s="306"/>
      <c r="F4" s="306"/>
      <c r="G4" s="306"/>
      <c r="H4" s="306"/>
      <c r="I4" s="306"/>
      <c r="J4" s="306"/>
      <c r="K4" s="114"/>
      <c r="L4" s="114"/>
    </row>
    <row r="5" spans="1:13" ht="16.5" customHeight="1" x14ac:dyDescent="0.2">
      <c r="A5" s="279"/>
      <c r="B5" s="310"/>
      <c r="C5" s="59"/>
      <c r="D5" s="161"/>
      <c r="E5" s="59"/>
      <c r="F5" s="59"/>
      <c r="G5" s="59"/>
      <c r="H5" s="59"/>
      <c r="I5" s="59"/>
      <c r="J5" s="59"/>
      <c r="K5" s="161"/>
      <c r="L5" s="60"/>
    </row>
    <row r="6" spans="1:13" s="61" customFormat="1" x14ac:dyDescent="0.2">
      <c r="A6" s="279"/>
      <c r="B6" s="310"/>
      <c r="C6" s="101"/>
      <c r="D6" s="311" t="s">
        <v>3</v>
      </c>
      <c r="E6" s="311"/>
      <c r="F6" s="311"/>
      <c r="G6" s="59"/>
      <c r="H6" s="311" t="s">
        <v>159</v>
      </c>
      <c r="I6" s="311"/>
      <c r="J6" s="311"/>
      <c r="K6" s="160"/>
      <c r="L6" s="160"/>
    </row>
    <row r="7" spans="1:13" s="61" customFormat="1" ht="12.75" customHeight="1" x14ac:dyDescent="0.2">
      <c r="A7" s="279"/>
      <c r="B7" s="310"/>
      <c r="C7" s="101"/>
      <c r="D7" s="308" t="s">
        <v>163</v>
      </c>
      <c r="E7" s="308"/>
      <c r="F7" s="308"/>
      <c r="G7" s="59"/>
      <c r="H7" s="308" t="str">
        <f>D7</f>
        <v>June 30,</v>
      </c>
      <c r="I7" s="308"/>
      <c r="J7" s="308"/>
      <c r="K7" s="160"/>
    </row>
    <row r="8" spans="1:13" s="61" customFormat="1" ht="12.75" customHeight="1" x14ac:dyDescent="0.2">
      <c r="A8" s="279"/>
      <c r="B8" s="310"/>
      <c r="C8" s="101"/>
      <c r="D8" s="309" t="s">
        <v>10</v>
      </c>
      <c r="E8" s="309"/>
      <c r="F8" s="309"/>
      <c r="G8" s="59"/>
      <c r="H8" s="309" t="s">
        <v>10</v>
      </c>
      <c r="I8" s="309"/>
      <c r="J8" s="309"/>
      <c r="K8" s="101"/>
      <c r="L8" s="160"/>
    </row>
    <row r="9" spans="1:13" s="61" customFormat="1" ht="12.75" customHeight="1" x14ac:dyDescent="0.2">
      <c r="A9" s="279"/>
      <c r="B9" s="310"/>
      <c r="C9" s="161"/>
      <c r="D9" s="290">
        <v>2019</v>
      </c>
      <c r="E9" s="103"/>
      <c r="F9" s="290">
        <v>2018</v>
      </c>
      <c r="G9" s="59"/>
      <c r="H9" s="290">
        <v>2019</v>
      </c>
      <c r="I9" s="103"/>
      <c r="J9" s="290">
        <v>2018</v>
      </c>
      <c r="K9" s="103"/>
      <c r="L9" s="101"/>
      <c r="M9" s="160"/>
    </row>
    <row r="10" spans="1:13" s="61" customFormat="1" ht="15" customHeight="1" x14ac:dyDescent="0.2">
      <c r="A10" s="279" t="s">
        <v>154</v>
      </c>
      <c r="B10" s="310"/>
      <c r="C10" s="161"/>
      <c r="D10" s="103"/>
      <c r="E10" s="103"/>
      <c r="F10" s="103"/>
      <c r="G10" s="59"/>
      <c r="H10" s="103"/>
      <c r="I10" s="103"/>
      <c r="J10" s="103"/>
      <c r="K10" s="103"/>
      <c r="L10" s="62"/>
      <c r="M10" s="160"/>
    </row>
    <row r="11" spans="1:13" s="61" customFormat="1" ht="12.75" customHeight="1" x14ac:dyDescent="0.2">
      <c r="A11" s="55" t="s">
        <v>57</v>
      </c>
      <c r="B11" s="161"/>
      <c r="C11" s="161"/>
      <c r="D11" s="149">
        <v>53.8</v>
      </c>
      <c r="E11" s="103"/>
      <c r="F11" s="149">
        <v>50.8</v>
      </c>
      <c r="G11" s="150"/>
      <c r="H11" s="149">
        <v>99.4</v>
      </c>
      <c r="I11" s="103"/>
      <c r="J11" s="149">
        <v>86.8</v>
      </c>
      <c r="M11" s="276"/>
    </row>
    <row r="12" spans="1:13" s="61" customFormat="1" ht="12.75" customHeight="1" x14ac:dyDescent="0.2">
      <c r="A12" s="55" t="s">
        <v>58</v>
      </c>
      <c r="B12" s="161"/>
      <c r="C12" s="161"/>
      <c r="D12" s="155">
        <v>0</v>
      </c>
      <c r="E12" s="103"/>
      <c r="F12" s="155">
        <v>0</v>
      </c>
      <c r="G12" s="285"/>
      <c r="H12" s="152">
        <v>53.5</v>
      </c>
      <c r="I12" s="103"/>
      <c r="J12" s="155">
        <v>30.5</v>
      </c>
    </row>
    <row r="13" spans="1:13" s="61" customFormat="1" ht="12.75" customHeight="1" x14ac:dyDescent="0.2">
      <c r="A13" s="55" t="s">
        <v>164</v>
      </c>
      <c r="B13" s="282"/>
      <c r="C13" s="282"/>
      <c r="D13" s="154">
        <v>0.1</v>
      </c>
      <c r="E13" s="103"/>
      <c r="F13" s="154">
        <v>0</v>
      </c>
      <c r="G13" s="150"/>
      <c r="H13" s="151">
        <v>0.1</v>
      </c>
      <c r="I13" s="103"/>
      <c r="J13" s="154">
        <v>0</v>
      </c>
    </row>
    <row r="14" spans="1:13" s="61" customFormat="1" ht="12.75" customHeight="1" x14ac:dyDescent="0.2">
      <c r="A14" s="55" t="s">
        <v>155</v>
      </c>
      <c r="B14" s="161"/>
      <c r="C14" s="161"/>
      <c r="D14" s="152">
        <f>SUM(D11:D13)</f>
        <v>53.9</v>
      </c>
      <c r="E14" s="103"/>
      <c r="F14" s="152">
        <f>SUM(F11:F13)</f>
        <v>50.8</v>
      </c>
      <c r="G14" s="150"/>
      <c r="H14" s="152">
        <f>SUM(H11:H13)</f>
        <v>153</v>
      </c>
      <c r="I14" s="103"/>
      <c r="J14" s="152">
        <f>SUM(J11:J13)</f>
        <v>117.3</v>
      </c>
    </row>
    <row r="15" spans="1:13" s="61" customFormat="1" x14ac:dyDescent="0.2">
      <c r="A15" s="161" t="s">
        <v>60</v>
      </c>
      <c r="B15" s="161"/>
      <c r="C15" s="161"/>
      <c r="D15" s="143"/>
      <c r="E15" s="143"/>
      <c r="F15" s="143"/>
      <c r="G15" s="148"/>
      <c r="H15" s="143"/>
      <c r="I15" s="143"/>
      <c r="J15" s="143"/>
      <c r="K15" s="70"/>
      <c r="L15" s="161"/>
      <c r="M15" s="160"/>
    </row>
    <row r="16" spans="1:13" s="61" customFormat="1" x14ac:dyDescent="0.2">
      <c r="A16" s="55" t="s">
        <v>61</v>
      </c>
      <c r="B16" s="161"/>
      <c r="C16" s="161"/>
      <c r="D16" s="292">
        <v>9.3000000000000007</v>
      </c>
      <c r="E16" s="143"/>
      <c r="F16" s="291">
        <v>8.8000000000000007</v>
      </c>
      <c r="G16" s="148"/>
      <c r="H16" s="292">
        <v>17.3</v>
      </c>
      <c r="I16" s="143"/>
      <c r="J16" s="291">
        <v>15.2</v>
      </c>
      <c r="K16" s="70"/>
      <c r="L16" s="161"/>
      <c r="M16" s="160"/>
    </row>
    <row r="17" spans="1:14" x14ac:dyDescent="0.2">
      <c r="A17" s="55" t="s">
        <v>56</v>
      </c>
      <c r="B17" s="161"/>
      <c r="C17" s="161"/>
      <c r="D17" s="126">
        <v>33.5</v>
      </c>
      <c r="E17" s="125"/>
      <c r="F17" s="126">
        <v>40.1</v>
      </c>
      <c r="G17" s="280"/>
      <c r="H17" s="126">
        <v>79</v>
      </c>
      <c r="I17" s="125"/>
      <c r="J17" s="126">
        <v>76.7</v>
      </c>
      <c r="K17" s="63"/>
      <c r="L17" s="64"/>
    </row>
    <row r="18" spans="1:14" ht="13.15" customHeight="1" x14ac:dyDescent="0.2">
      <c r="A18" s="55" t="s">
        <v>4</v>
      </c>
      <c r="B18" s="161"/>
      <c r="C18" s="161"/>
      <c r="D18" s="126">
        <v>36.9</v>
      </c>
      <c r="E18" s="126"/>
      <c r="F18" s="126">
        <v>43.3</v>
      </c>
      <c r="G18" s="280"/>
      <c r="H18" s="126">
        <v>72.599999999999994</v>
      </c>
      <c r="I18" s="126"/>
      <c r="J18" s="126">
        <v>90.2</v>
      </c>
      <c r="K18" s="65"/>
      <c r="L18" s="66"/>
      <c r="M18" s="160"/>
      <c r="N18" s="160"/>
    </row>
    <row r="19" spans="1:14" ht="13.15" customHeight="1" x14ac:dyDescent="0.2">
      <c r="A19" s="56" t="s">
        <v>68</v>
      </c>
      <c r="B19" s="161"/>
      <c r="C19" s="161"/>
      <c r="D19" s="127">
        <f>SUM(D16:D18)</f>
        <v>79.699999999999989</v>
      </c>
      <c r="E19" s="126"/>
      <c r="F19" s="127">
        <f>SUM(F16:F18)</f>
        <v>92.2</v>
      </c>
      <c r="G19" s="280"/>
      <c r="H19" s="127">
        <f>SUM(H16:H18)</f>
        <v>168.89999999999998</v>
      </c>
      <c r="I19" s="126"/>
      <c r="J19" s="127">
        <f>SUM(J16:J18)</f>
        <v>182.10000000000002</v>
      </c>
      <c r="K19" s="65"/>
      <c r="L19" s="66"/>
      <c r="M19" s="160"/>
    </row>
    <row r="20" spans="1:14" ht="13.15" customHeight="1" x14ac:dyDescent="0.2">
      <c r="A20" s="161" t="s">
        <v>5</v>
      </c>
      <c r="B20" s="161"/>
      <c r="C20" s="161"/>
      <c r="D20" s="127">
        <f>D14-D19</f>
        <v>-25.79999999999999</v>
      </c>
      <c r="E20" s="126"/>
      <c r="F20" s="127">
        <f>F14-F19</f>
        <v>-41.400000000000006</v>
      </c>
      <c r="G20" s="280"/>
      <c r="H20" s="127">
        <f>H14-H19</f>
        <v>-15.899999999999977</v>
      </c>
      <c r="I20" s="126"/>
      <c r="J20" s="127">
        <f>J14-J19</f>
        <v>-64.800000000000026</v>
      </c>
      <c r="K20" s="65"/>
      <c r="L20" s="66"/>
      <c r="M20" s="160"/>
    </row>
    <row r="21" spans="1:14" ht="13.15" customHeight="1" x14ac:dyDescent="0.2">
      <c r="A21" s="161" t="s">
        <v>6</v>
      </c>
      <c r="B21" s="161"/>
      <c r="C21" s="161"/>
      <c r="D21" s="128"/>
      <c r="E21" s="128"/>
      <c r="F21" s="128"/>
      <c r="G21" s="148"/>
      <c r="H21" s="128"/>
      <c r="I21" s="128"/>
      <c r="J21" s="128"/>
      <c r="K21" s="67"/>
      <c r="L21" s="67"/>
      <c r="M21" s="160"/>
    </row>
    <row r="22" spans="1:14" ht="13.15" customHeight="1" x14ac:dyDescent="0.2">
      <c r="A22" s="54" t="s">
        <v>7</v>
      </c>
      <c r="B22" s="161"/>
      <c r="C22" s="161"/>
      <c r="D22" s="126">
        <v>0.9</v>
      </c>
      <c r="E22" s="126"/>
      <c r="F22" s="126">
        <v>0.3</v>
      </c>
      <c r="G22" s="148"/>
      <c r="H22" s="126">
        <v>1.8</v>
      </c>
      <c r="I22" s="126"/>
      <c r="J22" s="126">
        <v>0.5</v>
      </c>
      <c r="K22" s="65"/>
      <c r="L22" s="66"/>
      <c r="M22" s="160"/>
    </row>
    <row r="23" spans="1:14" ht="13.15" customHeight="1" x14ac:dyDescent="0.2">
      <c r="A23" s="54" t="s">
        <v>63</v>
      </c>
      <c r="B23" s="161"/>
      <c r="C23" s="161"/>
      <c r="D23" s="126">
        <v>-4.4000000000000004</v>
      </c>
      <c r="E23" s="126"/>
      <c r="F23" s="155">
        <v>-2.6</v>
      </c>
      <c r="G23" s="148"/>
      <c r="H23" s="126">
        <v>-8.9</v>
      </c>
      <c r="I23" s="126"/>
      <c r="J23" s="155">
        <v>-3.7</v>
      </c>
      <c r="K23" s="65"/>
      <c r="L23" s="66"/>
      <c r="M23" s="160"/>
    </row>
    <row r="24" spans="1:14" x14ac:dyDescent="0.2">
      <c r="A24" s="54" t="s">
        <v>158</v>
      </c>
      <c r="B24" s="281"/>
      <c r="C24" s="281"/>
      <c r="D24" s="155">
        <v>0</v>
      </c>
      <c r="E24" s="126"/>
      <c r="F24" s="155">
        <v>0</v>
      </c>
      <c r="G24" s="148"/>
      <c r="H24" s="126">
        <v>-16.399999999999999</v>
      </c>
      <c r="I24" s="126"/>
      <c r="J24" s="155">
        <v>0</v>
      </c>
      <c r="K24" s="106"/>
      <c r="L24" s="66"/>
      <c r="M24" s="160"/>
    </row>
    <row r="25" spans="1:14" s="122" customFormat="1" x14ac:dyDescent="0.2">
      <c r="A25" s="301" t="s">
        <v>183</v>
      </c>
      <c r="B25" s="143"/>
      <c r="C25" s="143"/>
      <c r="D25" s="155">
        <v>-8.1</v>
      </c>
      <c r="E25" s="126"/>
      <c r="F25" s="155">
        <v>0</v>
      </c>
      <c r="G25" s="148"/>
      <c r="H25" s="126">
        <v>-8.1</v>
      </c>
      <c r="I25" s="126"/>
      <c r="J25" s="155">
        <v>0</v>
      </c>
      <c r="K25" s="302"/>
      <c r="L25" s="292"/>
      <c r="M25" s="303"/>
    </row>
    <row r="26" spans="1:14" ht="12.75" customHeight="1" x14ac:dyDescent="0.2">
      <c r="A26" s="54" t="s">
        <v>64</v>
      </c>
      <c r="B26" s="161"/>
      <c r="C26" s="161"/>
      <c r="D26" s="155">
        <v>0</v>
      </c>
      <c r="E26" s="126"/>
      <c r="F26" s="155">
        <v>-0.6</v>
      </c>
      <c r="G26" s="148"/>
      <c r="H26" s="155">
        <v>0</v>
      </c>
      <c r="I26" s="126"/>
      <c r="J26" s="155">
        <v>-0.7</v>
      </c>
      <c r="K26" s="65"/>
      <c r="L26" s="66"/>
      <c r="M26" s="160"/>
    </row>
    <row r="27" spans="1:14" x14ac:dyDescent="0.2">
      <c r="A27" s="56" t="s">
        <v>162</v>
      </c>
      <c r="B27" s="161"/>
      <c r="C27" s="161"/>
      <c r="D27" s="127">
        <f>SUM(D22:D26)</f>
        <v>-11.6</v>
      </c>
      <c r="E27" s="126"/>
      <c r="F27" s="127">
        <f>SUM(F22:F26)</f>
        <v>-2.9000000000000004</v>
      </c>
      <c r="G27" s="148"/>
      <c r="H27" s="127">
        <f>SUM(H22:H26)</f>
        <v>-31.6</v>
      </c>
      <c r="I27" s="126"/>
      <c r="J27" s="127">
        <f>SUM(J22:J26)</f>
        <v>-3.9000000000000004</v>
      </c>
      <c r="K27" s="63"/>
      <c r="L27" s="68"/>
      <c r="M27" s="160"/>
    </row>
    <row r="28" spans="1:14" ht="30.75" customHeight="1" thickBot="1" x14ac:dyDescent="0.25">
      <c r="A28" s="161" t="s">
        <v>52</v>
      </c>
      <c r="B28" s="161"/>
      <c r="C28" s="161"/>
      <c r="D28" s="129">
        <f>D20+D27</f>
        <v>-37.399999999999991</v>
      </c>
      <c r="E28" s="125"/>
      <c r="F28" s="129">
        <f>F20+F27</f>
        <v>-44.300000000000004</v>
      </c>
      <c r="G28" s="148"/>
      <c r="H28" s="129">
        <f>H27+H20</f>
        <v>-47.499999999999979</v>
      </c>
      <c r="I28" s="125"/>
      <c r="J28" s="129">
        <f>J27+J20</f>
        <v>-68.700000000000031</v>
      </c>
      <c r="K28" s="108"/>
      <c r="L28" s="69"/>
      <c r="M28" s="160"/>
    </row>
    <row r="29" spans="1:14" ht="14.25" thickTop="1" thickBot="1" x14ac:dyDescent="0.25">
      <c r="A29" s="161" t="s">
        <v>8</v>
      </c>
      <c r="B29" s="161"/>
      <c r="C29" s="161"/>
      <c r="D29" s="130">
        <v>-0.97</v>
      </c>
      <c r="E29" s="131"/>
      <c r="F29" s="130">
        <v>-1.17</v>
      </c>
      <c r="G29" s="148"/>
      <c r="H29" s="130">
        <v>-1.23</v>
      </c>
      <c r="I29" s="131"/>
      <c r="J29" s="130">
        <v>-1.82</v>
      </c>
      <c r="K29" s="67"/>
      <c r="L29" s="69"/>
      <c r="M29" s="160"/>
    </row>
    <row r="30" spans="1:14" ht="27" thickTop="1" thickBot="1" x14ac:dyDescent="0.25">
      <c r="A30" s="161" t="s">
        <v>9</v>
      </c>
      <c r="B30" s="161"/>
      <c r="C30" s="161"/>
      <c r="D30" s="132">
        <v>38647775</v>
      </c>
      <c r="E30" s="128"/>
      <c r="F30" s="132">
        <v>37819767</v>
      </c>
      <c r="G30" s="148"/>
      <c r="H30" s="132">
        <v>38565258</v>
      </c>
      <c r="I30" s="128"/>
      <c r="J30" s="132">
        <v>37759729</v>
      </c>
      <c r="K30" s="70"/>
      <c r="L30" s="71"/>
      <c r="M30" s="161"/>
    </row>
    <row r="31" spans="1:14" ht="13.5" customHeight="1" thickTop="1" x14ac:dyDescent="0.2">
      <c r="A31" s="161"/>
      <c r="B31" s="161"/>
      <c r="C31" s="161"/>
      <c r="D31" s="70"/>
      <c r="E31" s="110"/>
      <c r="F31" s="70"/>
      <c r="G31" s="59"/>
      <c r="H31" s="110"/>
      <c r="I31" s="70"/>
      <c r="J31" s="107"/>
      <c r="K31" s="70"/>
      <c r="L31" s="71"/>
      <c r="M31" s="161"/>
    </row>
    <row r="32" spans="1:14" x14ac:dyDescent="0.2">
      <c r="A32" s="161"/>
      <c r="B32" s="161"/>
      <c r="C32" s="161"/>
      <c r="D32" s="70"/>
      <c r="E32" s="110"/>
      <c r="F32" s="70"/>
      <c r="G32" s="59"/>
      <c r="H32" s="278"/>
      <c r="I32" s="70"/>
      <c r="J32" s="110"/>
    </row>
    <row r="33" spans="1:10" x14ac:dyDescent="0.2">
      <c r="A33" s="305" t="s">
        <v>180</v>
      </c>
      <c r="B33" s="305"/>
      <c r="C33" s="305"/>
      <c r="D33" s="305"/>
      <c r="E33" s="305"/>
      <c r="F33" s="305"/>
      <c r="G33" s="305"/>
      <c r="H33" s="305"/>
      <c r="I33" s="305"/>
      <c r="J33" s="305"/>
    </row>
    <row r="34" spans="1:10" x14ac:dyDescent="0.2">
      <c r="A34" s="305" t="s">
        <v>11</v>
      </c>
      <c r="B34" s="305"/>
      <c r="C34" s="305"/>
      <c r="D34" s="305"/>
      <c r="E34" s="305"/>
      <c r="F34" s="305"/>
      <c r="G34" s="305"/>
      <c r="H34" s="305"/>
      <c r="I34" s="305"/>
      <c r="J34" s="305"/>
    </row>
    <row r="35" spans="1:10" x14ac:dyDescent="0.2">
      <c r="A35" s="305" t="s">
        <v>167</v>
      </c>
      <c r="B35" s="305"/>
      <c r="C35" s="305"/>
      <c r="D35" s="305"/>
      <c r="E35" s="305"/>
      <c r="F35" s="305"/>
      <c r="G35" s="305"/>
      <c r="H35" s="305"/>
      <c r="I35" s="305"/>
      <c r="J35" s="305"/>
    </row>
    <row r="36" spans="1:10" ht="10.5" customHeight="1" x14ac:dyDescent="0.2">
      <c r="A36" s="58"/>
      <c r="B36" s="110"/>
      <c r="C36" s="110"/>
      <c r="D36" s="110"/>
      <c r="E36" s="110"/>
      <c r="F36" s="110"/>
      <c r="G36" s="110"/>
      <c r="H36" s="110"/>
      <c r="I36" s="110"/>
    </row>
    <row r="37" spans="1:10" ht="10.5" customHeight="1" x14ac:dyDescent="0.2">
      <c r="A37" s="58"/>
      <c r="B37" s="110"/>
      <c r="C37" s="110"/>
      <c r="F37" s="110"/>
      <c r="G37" s="110"/>
      <c r="H37" s="110"/>
      <c r="I37" s="110"/>
    </row>
    <row r="38" spans="1:10" x14ac:dyDescent="0.2">
      <c r="D38" s="111" t="str">
        <f>D7</f>
        <v>June 30,</v>
      </c>
      <c r="E38" s="72"/>
      <c r="F38" s="162" t="s">
        <v>20</v>
      </c>
      <c r="G38" s="162"/>
    </row>
    <row r="39" spans="1:10" x14ac:dyDescent="0.2">
      <c r="D39" s="112" t="s">
        <v>156</v>
      </c>
      <c r="F39" s="112" t="s">
        <v>62</v>
      </c>
      <c r="G39" s="102"/>
    </row>
    <row r="40" spans="1:10" x14ac:dyDescent="0.2">
      <c r="D40" s="102"/>
      <c r="F40" s="102"/>
      <c r="G40" s="102"/>
      <c r="H40" s="73"/>
    </row>
    <row r="41" spans="1:10" x14ac:dyDescent="0.2">
      <c r="A41" s="109" t="s">
        <v>12</v>
      </c>
      <c r="D41" s="123">
        <v>27.2</v>
      </c>
      <c r="E41" s="122"/>
      <c r="F41" s="123">
        <v>108.4</v>
      </c>
      <c r="G41" s="52"/>
      <c r="H41" s="53"/>
    </row>
    <row r="42" spans="1:10" x14ac:dyDescent="0.2">
      <c r="A42" s="109" t="s">
        <v>45</v>
      </c>
      <c r="D42" s="124">
        <v>90.5</v>
      </c>
      <c r="E42" s="122"/>
      <c r="F42" s="124">
        <v>57</v>
      </c>
      <c r="G42" s="53"/>
      <c r="H42" s="53"/>
    </row>
    <row r="43" spans="1:10" x14ac:dyDescent="0.2">
      <c r="A43" s="109" t="s">
        <v>13</v>
      </c>
      <c r="D43" s="53">
        <v>65.900000000000006</v>
      </c>
      <c r="E43" s="122"/>
      <c r="F43" s="53">
        <v>135.9</v>
      </c>
      <c r="G43" s="53"/>
      <c r="H43" s="53"/>
    </row>
    <row r="44" spans="1:10" ht="12.75" customHeight="1" x14ac:dyDescent="0.2">
      <c r="A44" s="109" t="s">
        <v>14</v>
      </c>
      <c r="D44" s="124">
        <v>21.8</v>
      </c>
      <c r="E44" s="122"/>
      <c r="F44" s="124">
        <v>34.299999999999997</v>
      </c>
      <c r="G44" s="53"/>
    </row>
    <row r="45" spans="1:10" x14ac:dyDescent="0.2">
      <c r="D45" s="74"/>
      <c r="F45" s="74"/>
      <c r="G45" s="74"/>
    </row>
    <row r="46" spans="1:10" x14ac:dyDescent="0.2">
      <c r="D46" s="162" t="s">
        <v>165</v>
      </c>
      <c r="F46" s="283" t="s">
        <v>165</v>
      </c>
      <c r="G46" s="111"/>
    </row>
    <row r="47" spans="1:10" x14ac:dyDescent="0.2">
      <c r="D47" s="162" t="s">
        <v>53</v>
      </c>
      <c r="F47" s="111" t="s">
        <v>53</v>
      </c>
      <c r="G47" s="111"/>
    </row>
    <row r="48" spans="1:10" x14ac:dyDescent="0.2">
      <c r="D48" s="162" t="str">
        <f>D7</f>
        <v>June 30,</v>
      </c>
      <c r="F48" s="75" t="str">
        <f>D7</f>
        <v>June 30,</v>
      </c>
      <c r="G48" s="75"/>
    </row>
    <row r="49" spans="1:8" x14ac:dyDescent="0.2">
      <c r="D49" s="112" t="s">
        <v>156</v>
      </c>
      <c r="F49" s="113" t="s">
        <v>62</v>
      </c>
      <c r="G49" s="116"/>
    </row>
    <row r="50" spans="1:8" x14ac:dyDescent="0.2">
      <c r="A50" s="109" t="s">
        <v>15</v>
      </c>
      <c r="D50" s="122"/>
    </row>
    <row r="51" spans="1:8" x14ac:dyDescent="0.2">
      <c r="A51" s="57" t="s">
        <v>16</v>
      </c>
      <c r="D51" s="123">
        <v>28.1</v>
      </c>
      <c r="E51" s="122"/>
      <c r="F51" s="123">
        <v>-23.9</v>
      </c>
      <c r="G51" s="52"/>
      <c r="H51" s="73"/>
    </row>
    <row r="52" spans="1:8" x14ac:dyDescent="0.2">
      <c r="A52" s="57" t="s">
        <v>17</v>
      </c>
      <c r="D52" s="124">
        <v>-33.4</v>
      </c>
      <c r="E52" s="122"/>
      <c r="F52" s="291">
        <v>-38.799999999999997</v>
      </c>
      <c r="G52" s="53"/>
    </row>
    <row r="53" spans="1:8" x14ac:dyDescent="0.2">
      <c r="A53" s="57" t="s">
        <v>18</v>
      </c>
      <c r="D53" s="133">
        <v>-67.099999999999994</v>
      </c>
      <c r="E53" s="122"/>
      <c r="F53" s="304">
        <v>76.900000000000006</v>
      </c>
      <c r="G53" s="117"/>
    </row>
    <row r="54" spans="1:8" ht="12" customHeight="1" x14ac:dyDescent="0.2">
      <c r="D54" s="122"/>
      <c r="E54" s="122"/>
      <c r="F54" s="122"/>
      <c r="H54" s="73"/>
    </row>
    <row r="55" spans="1:8" x14ac:dyDescent="0.2">
      <c r="A55" s="109" t="s">
        <v>152</v>
      </c>
      <c r="D55" s="122"/>
      <c r="E55" s="122"/>
      <c r="F55" s="122"/>
      <c r="G55" s="118"/>
    </row>
    <row r="56" spans="1:8" ht="13.5" thickBot="1" x14ac:dyDescent="0.25">
      <c r="A56" s="109" t="s">
        <v>153</v>
      </c>
      <c r="D56" s="134">
        <f>SUM(D51:D53)</f>
        <v>-72.399999999999991</v>
      </c>
      <c r="E56" s="122"/>
      <c r="F56" s="134">
        <f>SUM(F51:F53)</f>
        <v>14.20000000000001</v>
      </c>
    </row>
    <row r="57" spans="1:8" ht="13.5" thickTop="1" x14ac:dyDescent="0.2"/>
    <row r="75" ht="5.25" customHeight="1" x14ac:dyDescent="0.2"/>
    <row r="76" ht="5.25" customHeight="1" x14ac:dyDescent="0.2"/>
  </sheetData>
  <mergeCells count="14">
    <mergeCell ref="A33:J33"/>
    <mergeCell ref="A34:J34"/>
    <mergeCell ref="A35:J35"/>
    <mergeCell ref="D8:F8"/>
    <mergeCell ref="B5:B10"/>
    <mergeCell ref="H6:J6"/>
    <mergeCell ref="H7:J7"/>
    <mergeCell ref="H8:J8"/>
    <mergeCell ref="D6:F6"/>
    <mergeCell ref="A2:J2"/>
    <mergeCell ref="A3:J3"/>
    <mergeCell ref="A4:J4"/>
    <mergeCell ref="A1:J1"/>
    <mergeCell ref="D7:F7"/>
  </mergeCells>
  <printOptions horizontalCentered="1"/>
  <pageMargins left="0.5" right="0.5" top="0.5" bottom="0.5" header="0.3" footer="0.3"/>
  <pageSetup scale="83" orientation="portrait" r:id="rId1"/>
  <rowBreaks count="1" manualBreakCount="1">
    <brk id="75" max="10" man="1"/>
  </rowBreaks>
  <ignoredErrors>
    <ignoredError sqref="G9 I9 D39:F39 E9 D49 F4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activeCell="G18" sqref="G18"/>
    </sheetView>
  </sheetViews>
  <sheetFormatPr defaultRowHeight="15" x14ac:dyDescent="0.25"/>
  <cols>
    <col min="1" max="1" width="29" customWidth="1"/>
    <col min="2" max="2" width="7" customWidth="1"/>
    <col min="3" max="3" width="11" bestFit="1" customWidth="1"/>
    <col min="4" max="4" width="1.85546875" customWidth="1"/>
    <col min="5" max="5" width="11" bestFit="1" customWidth="1"/>
    <col min="6" max="6" width="1.85546875" customWidth="1"/>
    <col min="7" max="7" width="11" bestFit="1" customWidth="1"/>
    <col min="8" max="8" width="1.85546875" customWidth="1"/>
    <col min="9" max="9" width="10" bestFit="1" customWidth="1"/>
    <col min="10" max="10" width="1.85546875" customWidth="1"/>
    <col min="11" max="11" width="17.7109375" bestFit="1" customWidth="1"/>
  </cols>
  <sheetData>
    <row r="1" spans="1:11" s="3" customFormat="1" x14ac:dyDescent="0.25">
      <c r="A1" s="314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s="3" customForma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3" customFormat="1" x14ac:dyDescent="0.25">
      <c r="A3" s="1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3" customFormat="1" x14ac:dyDescent="0.25">
      <c r="A4" s="51" t="s">
        <v>40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3" customFormat="1" x14ac:dyDescent="0.25">
      <c r="A5" s="1" t="s">
        <v>10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s="3" customFormat="1" x14ac:dyDescent="0.25">
      <c r="A6" s="4" t="s">
        <v>33</v>
      </c>
      <c r="B6" s="5"/>
      <c r="C6" s="4"/>
      <c r="D6" s="4"/>
      <c r="E6" s="4"/>
      <c r="F6" s="4"/>
      <c r="G6" s="4"/>
      <c r="H6" s="4"/>
      <c r="I6" s="4"/>
      <c r="J6" s="4"/>
      <c r="K6" s="4"/>
    </row>
    <row r="7" spans="1:11" s="3" customFormat="1" x14ac:dyDescent="0.25">
      <c r="A7" s="312"/>
      <c r="B7" s="30"/>
      <c r="C7" s="6"/>
      <c r="D7" s="28"/>
      <c r="E7" s="6"/>
      <c r="F7" s="6"/>
      <c r="G7" s="6"/>
      <c r="H7" s="6"/>
      <c r="I7" s="6"/>
      <c r="J7" s="28"/>
      <c r="K7" s="7" t="s">
        <v>2</v>
      </c>
    </row>
    <row r="8" spans="1:11" s="3" customFormat="1" x14ac:dyDescent="0.25">
      <c r="A8" s="312"/>
      <c r="B8" s="312"/>
      <c r="C8" s="28"/>
      <c r="D8" s="28"/>
      <c r="E8" s="28"/>
      <c r="F8" s="28"/>
      <c r="G8" s="28"/>
      <c r="H8" s="28"/>
      <c r="I8" s="28"/>
      <c r="J8" s="28"/>
      <c r="K8" s="8" t="s">
        <v>22</v>
      </c>
    </row>
    <row r="9" spans="1:11" s="3" customFormat="1" x14ac:dyDescent="0.25">
      <c r="A9" s="312"/>
      <c r="B9" s="312"/>
      <c r="C9" s="313" t="s">
        <v>3</v>
      </c>
      <c r="D9" s="313"/>
      <c r="E9" s="313"/>
      <c r="F9" s="29"/>
      <c r="G9" s="313" t="s">
        <v>25</v>
      </c>
      <c r="H9" s="313"/>
      <c r="I9" s="313"/>
      <c r="J9" s="28"/>
      <c r="K9" s="10" t="s">
        <v>23</v>
      </c>
    </row>
    <row r="10" spans="1:11" s="3" customFormat="1" x14ac:dyDescent="0.25">
      <c r="A10" s="312"/>
      <c r="B10" s="312"/>
      <c r="C10" s="11" t="s">
        <v>20</v>
      </c>
      <c r="D10" s="12"/>
      <c r="E10" s="12"/>
      <c r="F10" s="9"/>
      <c r="G10" s="11" t="s">
        <v>20</v>
      </c>
      <c r="H10" s="12"/>
      <c r="I10" s="12"/>
      <c r="J10" s="28"/>
      <c r="K10" s="13" t="s">
        <v>24</v>
      </c>
    </row>
    <row r="11" spans="1:11" s="3" customFormat="1" x14ac:dyDescent="0.25">
      <c r="A11" s="312"/>
      <c r="B11" s="312"/>
      <c r="C11" s="14" t="s">
        <v>19</v>
      </c>
      <c r="D11" s="7"/>
      <c r="E11" s="14" t="s">
        <v>21</v>
      </c>
      <c r="F11" s="7"/>
      <c r="G11" s="14" t="s">
        <v>19</v>
      </c>
      <c r="H11" s="7"/>
      <c r="I11" s="14" t="s">
        <v>21</v>
      </c>
      <c r="J11" s="15"/>
      <c r="K11" s="16">
        <v>41274</v>
      </c>
    </row>
    <row r="12" spans="1:11" s="3" customFormat="1" x14ac:dyDescent="0.25">
      <c r="A12" s="28"/>
      <c r="B12" s="312"/>
      <c r="C12" s="31"/>
      <c r="D12" s="7"/>
      <c r="E12" s="31"/>
      <c r="F12" s="7"/>
      <c r="G12" s="31"/>
      <c r="H12" s="7"/>
      <c r="I12" s="31"/>
      <c r="J12" s="15"/>
      <c r="K12" s="32"/>
    </row>
    <row r="13" spans="1:11" s="3" customFormat="1" x14ac:dyDescent="0.25">
      <c r="A13" s="28" t="s">
        <v>38</v>
      </c>
      <c r="B13" s="28"/>
      <c r="C13" s="33">
        <f>'Pg1'!D28</f>
        <v>-37.399999999999991</v>
      </c>
      <c r="D13" s="33"/>
      <c r="E13" s="33">
        <f>'Pg1'!F28</f>
        <v>-44.300000000000004</v>
      </c>
      <c r="F13" s="33"/>
      <c r="G13" s="33">
        <f>'Pg1'!I28</f>
        <v>0</v>
      </c>
      <c r="H13" s="33"/>
      <c r="I13" s="33">
        <f>'Pg1'!K27</f>
        <v>0</v>
      </c>
      <c r="J13" s="33"/>
      <c r="K13" s="33" t="e">
        <f>'Pg1'!#REF!</f>
        <v>#REF!</v>
      </c>
    </row>
    <row r="14" spans="1:11" s="3" customFormat="1" x14ac:dyDescent="0.25">
      <c r="A14" s="17"/>
      <c r="B14" s="28"/>
      <c r="C14" s="18"/>
      <c r="D14" s="19"/>
      <c r="E14" s="18"/>
      <c r="F14" s="18"/>
      <c r="G14" s="18"/>
      <c r="H14" s="18"/>
      <c r="I14" s="18"/>
      <c r="J14" s="19"/>
      <c r="K14" s="18"/>
    </row>
    <row r="15" spans="1:11" s="3" customFormat="1" x14ac:dyDescent="0.25">
      <c r="A15" s="41" t="s">
        <v>26</v>
      </c>
      <c r="B15" s="28"/>
      <c r="C15" s="20"/>
      <c r="D15" s="21"/>
      <c r="E15" s="20"/>
      <c r="F15" s="20"/>
      <c r="G15" s="20"/>
      <c r="H15" s="20"/>
      <c r="I15" s="20"/>
      <c r="J15" s="21"/>
      <c r="K15" s="20"/>
    </row>
    <row r="16" spans="1:11" s="3" customFormat="1" x14ac:dyDescent="0.25">
      <c r="A16" s="22"/>
      <c r="B16" s="28"/>
      <c r="C16" s="20"/>
      <c r="D16" s="21"/>
      <c r="E16" s="20"/>
      <c r="F16" s="20"/>
      <c r="G16" s="20"/>
      <c r="H16" s="20"/>
      <c r="I16" s="20"/>
      <c r="J16" s="21"/>
      <c r="K16" s="20"/>
    </row>
    <row r="17" spans="1:11" s="3" customFormat="1" x14ac:dyDescent="0.25">
      <c r="A17" s="28" t="s">
        <v>27</v>
      </c>
      <c r="B17" s="28"/>
      <c r="C17" s="20"/>
      <c r="D17" s="21"/>
      <c r="E17" s="20"/>
      <c r="F17" s="20"/>
      <c r="G17" s="20"/>
      <c r="H17" s="20"/>
      <c r="I17" s="20"/>
      <c r="J17" s="21"/>
      <c r="K17" s="20"/>
    </row>
    <row r="18" spans="1:11" s="3" customFormat="1" x14ac:dyDescent="0.25">
      <c r="A18" s="23" t="s">
        <v>28</v>
      </c>
      <c r="B18" s="40"/>
      <c r="C18" s="44">
        <v>0.4</v>
      </c>
      <c r="D18" s="44"/>
      <c r="E18" s="44">
        <v>0</v>
      </c>
      <c r="F18" s="44"/>
      <c r="G18" s="44">
        <v>0.9</v>
      </c>
      <c r="H18" s="44"/>
      <c r="I18" s="44">
        <v>0</v>
      </c>
      <c r="J18" s="44"/>
      <c r="K18" s="44">
        <v>1</v>
      </c>
    </row>
    <row r="19" spans="1:11" s="3" customFormat="1" x14ac:dyDescent="0.25">
      <c r="A19" s="17" t="s">
        <v>34</v>
      </c>
      <c r="B19" s="40"/>
      <c r="C19" s="44">
        <v>2.7</v>
      </c>
      <c r="D19" s="45"/>
      <c r="E19" s="44">
        <v>0</v>
      </c>
      <c r="F19" s="44"/>
      <c r="G19" s="44">
        <v>37.9</v>
      </c>
      <c r="H19" s="44"/>
      <c r="I19" s="44">
        <v>0</v>
      </c>
      <c r="J19" s="45"/>
      <c r="K19" s="44">
        <f>G19</f>
        <v>37.9</v>
      </c>
    </row>
    <row r="20" spans="1:11" s="3" customFormat="1" x14ac:dyDescent="0.25">
      <c r="A20" s="23"/>
      <c r="B20" s="28"/>
      <c r="C20" s="44"/>
      <c r="D20" s="45"/>
      <c r="E20" s="44"/>
      <c r="F20" s="44"/>
      <c r="G20" s="44"/>
      <c r="H20" s="44"/>
      <c r="I20" s="44"/>
      <c r="J20" s="45"/>
      <c r="K20" s="44"/>
    </row>
    <row r="21" spans="1:11" s="3" customFormat="1" x14ac:dyDescent="0.25">
      <c r="A21" s="22"/>
      <c r="B21" s="28"/>
      <c r="C21" s="44"/>
      <c r="D21" s="45"/>
      <c r="E21" s="44"/>
      <c r="F21" s="44"/>
      <c r="G21" s="44"/>
      <c r="H21" s="44"/>
      <c r="I21" s="44"/>
      <c r="J21" s="45"/>
      <c r="K21" s="44"/>
    </row>
    <row r="22" spans="1:11" s="3" customFormat="1" x14ac:dyDescent="0.25">
      <c r="A22" s="28" t="s">
        <v>29</v>
      </c>
      <c r="B22" s="28"/>
      <c r="C22" s="44"/>
      <c r="D22" s="45"/>
      <c r="E22" s="44"/>
      <c r="F22" s="44"/>
      <c r="G22" s="44"/>
      <c r="H22" s="44"/>
      <c r="I22" s="44"/>
      <c r="J22" s="45"/>
      <c r="K22" s="44"/>
    </row>
    <row r="23" spans="1:11" s="3" customFormat="1" x14ac:dyDescent="0.25">
      <c r="A23" s="23" t="s">
        <v>28</v>
      </c>
      <c r="B23" s="40"/>
      <c r="C23" s="44">
        <v>12.169</v>
      </c>
      <c r="D23" s="45"/>
      <c r="E23" s="44">
        <v>7.6150000000000002</v>
      </c>
      <c r="F23" s="44"/>
      <c r="G23" s="44">
        <v>18.706</v>
      </c>
      <c r="H23" s="44"/>
      <c r="I23" s="44">
        <v>7.6150000000000002</v>
      </c>
      <c r="J23" s="45"/>
      <c r="K23" s="44">
        <f>0.484+0.029+18.222+7.586</f>
        <v>26.321000000000005</v>
      </c>
    </row>
    <row r="24" spans="1:11" s="3" customFormat="1" x14ac:dyDescent="0.25">
      <c r="A24" s="28"/>
      <c r="B24" s="28"/>
      <c r="C24" s="20"/>
      <c r="D24" s="21"/>
      <c r="E24" s="20"/>
      <c r="F24" s="20"/>
      <c r="G24" s="20"/>
      <c r="H24" s="20"/>
      <c r="I24" s="20"/>
      <c r="J24" s="21"/>
      <c r="K24" s="20"/>
    </row>
    <row r="25" spans="1:11" s="3" customFormat="1" x14ac:dyDescent="0.25">
      <c r="A25" s="28"/>
      <c r="B25" s="28"/>
      <c r="C25" s="20"/>
      <c r="D25" s="46"/>
      <c r="E25" s="20"/>
      <c r="F25" s="20"/>
      <c r="G25" s="20"/>
      <c r="H25" s="20"/>
      <c r="I25" s="20"/>
      <c r="J25" s="46"/>
      <c r="K25" s="20"/>
    </row>
    <row r="26" spans="1:11" s="3" customFormat="1" x14ac:dyDescent="0.25">
      <c r="A26" s="28" t="s">
        <v>31</v>
      </c>
      <c r="B26" s="28" t="s">
        <v>43</v>
      </c>
      <c r="C26" s="43">
        <f>SUM(C18:C25)</f>
        <v>15.269</v>
      </c>
      <c r="D26" s="47"/>
      <c r="E26" s="43">
        <f>SUM(E18:E25)</f>
        <v>7.6150000000000002</v>
      </c>
      <c r="F26" s="48"/>
      <c r="G26" s="43">
        <f>SUM(G18:G25)</f>
        <v>57.506</v>
      </c>
      <c r="H26" s="48"/>
      <c r="I26" s="43">
        <f>SUM(I18:I25)</f>
        <v>7.6150000000000002</v>
      </c>
      <c r="J26" s="47"/>
      <c r="K26" s="43">
        <f>SUM(K18:K25)</f>
        <v>65.221000000000004</v>
      </c>
    </row>
    <row r="27" spans="1:11" s="3" customFormat="1" x14ac:dyDescent="0.25">
      <c r="A27" s="28"/>
      <c r="B27" s="28"/>
      <c r="C27" s="48"/>
      <c r="D27" s="47"/>
      <c r="E27" s="48"/>
      <c r="F27" s="48"/>
      <c r="G27" s="48"/>
      <c r="H27" s="48"/>
      <c r="I27" s="48"/>
      <c r="J27" s="47"/>
      <c r="K27" s="48"/>
    </row>
    <row r="28" spans="1:11" s="3" customFormat="1" ht="15.75" thickBot="1" x14ac:dyDescent="0.3">
      <c r="A28" s="42" t="s">
        <v>32</v>
      </c>
      <c r="B28" s="2"/>
      <c r="C28" s="49">
        <f>C13+C26</f>
        <v>-22.130999999999993</v>
      </c>
      <c r="D28" s="50"/>
      <c r="E28" s="49">
        <f>E13+E26</f>
        <v>-36.685000000000002</v>
      </c>
      <c r="F28" s="50"/>
      <c r="G28" s="49">
        <f>G13+G26</f>
        <v>57.506</v>
      </c>
      <c r="H28" s="50"/>
      <c r="I28" s="49">
        <f>I13+I26</f>
        <v>7.6150000000000002</v>
      </c>
      <c r="J28" s="50"/>
      <c r="K28" s="49" t="e">
        <f>K13+K26</f>
        <v>#REF!</v>
      </c>
    </row>
    <row r="29" spans="1:11" s="3" customFormat="1" ht="31.5" thickTop="1" thickBot="1" x14ac:dyDescent="0.3">
      <c r="A29" s="28" t="s">
        <v>30</v>
      </c>
      <c r="B29" s="28"/>
      <c r="C29" s="24">
        <f>ROUND(C28/C30*1000*1000,2)</f>
        <v>-0.83</v>
      </c>
      <c r="D29" s="21"/>
      <c r="E29" s="24">
        <f>ROUND(E28/E30*1000*1000,2)</f>
        <v>-1.94</v>
      </c>
      <c r="F29" s="25"/>
      <c r="G29" s="24">
        <f>ROUND(G28/G30*1000*1000,2)</f>
        <v>2.65</v>
      </c>
      <c r="H29" s="25"/>
      <c r="I29" s="24">
        <f>ROUND(I28/I30*1000*1000,2)</f>
        <v>0.98</v>
      </c>
      <c r="J29" s="21"/>
      <c r="K29" s="26"/>
    </row>
    <row r="30" spans="1:11" s="3" customFormat="1" ht="46.5" thickTop="1" thickBot="1" x14ac:dyDescent="0.3">
      <c r="A30" s="28" t="s">
        <v>9</v>
      </c>
      <c r="B30" s="28"/>
      <c r="C30" s="27">
        <v>26511141</v>
      </c>
      <c r="D30" s="21"/>
      <c r="E30" s="27">
        <v>18863945</v>
      </c>
      <c r="F30" s="20"/>
      <c r="G30" s="27">
        <v>21725986</v>
      </c>
      <c r="H30" s="20"/>
      <c r="I30" s="27">
        <v>7746529</v>
      </c>
      <c r="J30" s="21"/>
      <c r="K30" s="20"/>
    </row>
    <row r="31" spans="1:11" s="3" customFormat="1" ht="15.75" thickTop="1" x14ac:dyDescent="0.25">
      <c r="C31" s="34"/>
      <c r="D31" s="34"/>
      <c r="E31" s="34"/>
      <c r="F31" s="34"/>
      <c r="G31" s="34"/>
      <c r="H31" s="34"/>
      <c r="I31" s="34"/>
      <c r="J31" s="34"/>
      <c r="K31" s="34"/>
    </row>
    <row r="32" spans="1:11" s="3" customFormat="1" x14ac:dyDescent="0.25">
      <c r="C32" s="34"/>
      <c r="D32" s="34"/>
      <c r="E32" s="34"/>
      <c r="F32" s="34"/>
      <c r="G32" s="35"/>
      <c r="H32" s="34"/>
      <c r="I32" s="34"/>
      <c r="J32" s="34"/>
      <c r="K32" s="36"/>
    </row>
    <row r="33" spans="1:11" s="3" customFormat="1" x14ac:dyDescent="0.25">
      <c r="A33" s="3" t="s">
        <v>41</v>
      </c>
      <c r="C33" s="34"/>
      <c r="D33" s="34"/>
      <c r="E33" s="34"/>
      <c r="F33" s="37"/>
      <c r="G33" s="38"/>
      <c r="H33" s="37"/>
      <c r="I33" s="34"/>
      <c r="J33" s="34"/>
      <c r="K33" s="38"/>
    </row>
    <row r="34" spans="1:11" s="3" customFormat="1" x14ac:dyDescent="0.25">
      <c r="A34" s="3" t="s">
        <v>42</v>
      </c>
      <c r="C34" s="34"/>
      <c r="D34" s="34"/>
      <c r="E34" s="34"/>
      <c r="F34" s="37"/>
      <c r="G34" s="38"/>
      <c r="H34" s="37"/>
      <c r="I34" s="34"/>
      <c r="J34" s="34"/>
      <c r="K34" s="38"/>
    </row>
    <row r="35" spans="1:11" s="3" customFormat="1" x14ac:dyDescent="0.25">
      <c r="A35" s="3" t="s">
        <v>35</v>
      </c>
      <c r="C35" s="34"/>
      <c r="D35" s="34"/>
      <c r="E35" s="34"/>
      <c r="F35" s="37"/>
      <c r="G35" s="38"/>
      <c r="H35" s="37"/>
      <c r="I35" s="34"/>
      <c r="J35" s="34"/>
      <c r="K35" s="38"/>
    </row>
    <row r="36" spans="1:11" s="3" customFormat="1" x14ac:dyDescent="0.25">
      <c r="C36" s="34"/>
      <c r="D36" s="34"/>
      <c r="E36" s="34"/>
      <c r="F36" s="37"/>
      <c r="G36" s="38"/>
      <c r="H36" s="37"/>
      <c r="I36" s="34"/>
      <c r="J36" s="34"/>
      <c r="K36" s="38"/>
    </row>
    <row r="37" spans="1:11" s="3" customFormat="1" x14ac:dyDescent="0.25">
      <c r="A37" s="3" t="s">
        <v>37</v>
      </c>
      <c r="C37" s="34"/>
      <c r="D37" s="34"/>
      <c r="E37" s="34"/>
      <c r="F37" s="34"/>
      <c r="G37" s="39"/>
      <c r="H37" s="34"/>
      <c r="I37" s="34"/>
      <c r="J37" s="34"/>
      <c r="K37" s="39"/>
    </row>
    <row r="38" spans="1:11" s="3" customFormat="1" x14ac:dyDescent="0.25">
      <c r="A38" s="3" t="s">
        <v>36</v>
      </c>
      <c r="C38" s="34"/>
      <c r="D38" s="34"/>
      <c r="E38" s="34"/>
      <c r="F38" s="34"/>
      <c r="G38" s="39"/>
      <c r="H38" s="34"/>
      <c r="I38" s="34"/>
      <c r="J38" s="34"/>
      <c r="K38" s="39"/>
    </row>
  </sheetData>
  <mergeCells count="5">
    <mergeCell ref="A7:A11"/>
    <mergeCell ref="C9:E9"/>
    <mergeCell ref="G9:I9"/>
    <mergeCell ref="A1:K1"/>
    <mergeCell ref="B8:B12"/>
  </mergeCells>
  <pageMargins left="0.7" right="0.7" top="0.75" bottom="0.75" header="0.3" footer="0.3"/>
  <pageSetup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showGridLines="0" zoomScaleNormal="100" workbookViewId="0">
      <selection activeCell="H21" sqref="H21"/>
    </sheetView>
  </sheetViews>
  <sheetFormatPr defaultRowHeight="15" outlineLevelRow="1" x14ac:dyDescent="0.25"/>
  <cols>
    <col min="1" max="1" width="44.7109375" customWidth="1"/>
    <col min="2" max="2" width="6.140625" customWidth="1"/>
    <col min="3" max="3" width="12.7109375" customWidth="1"/>
    <col min="4" max="4" width="2.28515625" customWidth="1"/>
    <col min="5" max="5" width="12.7109375" customWidth="1"/>
    <col min="6" max="6" width="2.5703125" style="76" customWidth="1"/>
    <col min="7" max="7" width="4.42578125" customWidth="1"/>
    <col min="8" max="9" width="3.42578125" customWidth="1"/>
    <col min="10" max="10" width="0.85546875" customWidth="1"/>
  </cols>
  <sheetData>
    <row r="1" spans="1:12" s="76" customFormat="1" x14ac:dyDescent="0.25">
      <c r="A1" s="315" t="s">
        <v>180</v>
      </c>
      <c r="B1" s="315"/>
      <c r="C1" s="315"/>
      <c r="D1" s="315"/>
      <c r="E1" s="315"/>
      <c r="F1" s="315"/>
      <c r="G1" s="315"/>
    </row>
    <row r="2" spans="1:12" s="80" customFormat="1" ht="12.75" x14ac:dyDescent="0.2">
      <c r="A2" s="315" t="s">
        <v>178</v>
      </c>
      <c r="B2" s="315"/>
      <c r="C2" s="315"/>
      <c r="D2" s="315"/>
      <c r="E2" s="315"/>
      <c r="F2" s="315"/>
      <c r="G2" s="315"/>
    </row>
    <row r="3" spans="1:12" s="80" customFormat="1" ht="12.75" x14ac:dyDescent="0.2">
      <c r="A3" s="315" t="s">
        <v>179</v>
      </c>
      <c r="B3" s="315"/>
      <c r="C3" s="315"/>
      <c r="D3" s="315"/>
      <c r="E3" s="315"/>
      <c r="F3" s="315"/>
      <c r="G3" s="315"/>
    </row>
    <row r="4" spans="1:12" s="80" customFormat="1" ht="12.75" x14ac:dyDescent="0.2">
      <c r="A4" s="315" t="s">
        <v>44</v>
      </c>
      <c r="B4" s="315"/>
      <c r="C4" s="315"/>
      <c r="D4" s="315"/>
      <c r="E4" s="315"/>
      <c r="F4" s="315"/>
      <c r="G4" s="315"/>
    </row>
    <row r="5" spans="1:12" s="80" customFormat="1" ht="12.75" x14ac:dyDescent="0.2">
      <c r="A5" s="317" t="s">
        <v>10</v>
      </c>
      <c r="B5" s="317"/>
      <c r="C5" s="317"/>
      <c r="D5" s="317"/>
      <c r="E5" s="317"/>
      <c r="F5" s="317"/>
      <c r="G5" s="317"/>
    </row>
    <row r="6" spans="1:12" s="76" customFormat="1" ht="9.75" customHeight="1" x14ac:dyDescent="0.25">
      <c r="A6" s="77"/>
      <c r="B6" s="100"/>
      <c r="C6" s="77"/>
      <c r="D6" s="78"/>
      <c r="E6" s="77"/>
      <c r="F6" s="77"/>
      <c r="G6" s="79"/>
    </row>
    <row r="7" spans="1:12" x14ac:dyDescent="0.25">
      <c r="A7" s="80"/>
      <c r="B7" s="80"/>
      <c r="C7" s="316" t="s">
        <v>168</v>
      </c>
      <c r="D7" s="316"/>
      <c r="E7" s="316"/>
      <c r="F7" s="119"/>
      <c r="G7" s="80"/>
      <c r="H7" s="80"/>
      <c r="I7" s="80"/>
    </row>
    <row r="8" spans="1:12" x14ac:dyDescent="0.25">
      <c r="A8" s="81"/>
      <c r="B8" s="82"/>
      <c r="C8" s="119">
        <v>2019</v>
      </c>
      <c r="D8" s="83"/>
      <c r="E8" s="120">
        <v>2018</v>
      </c>
      <c r="F8" s="120"/>
      <c r="G8" s="84"/>
      <c r="H8" s="84"/>
      <c r="I8" s="83"/>
    </row>
    <row r="9" spans="1:12" x14ac:dyDescent="0.25">
      <c r="A9" s="85" t="s">
        <v>46</v>
      </c>
      <c r="B9" s="86"/>
      <c r="C9" s="136">
        <v>-37.4</v>
      </c>
      <c r="D9" s="135"/>
      <c r="E9" s="136">
        <v>-44.3</v>
      </c>
      <c r="F9" s="121"/>
      <c r="G9" s="87"/>
      <c r="H9" s="87"/>
      <c r="I9" s="88"/>
    </row>
    <row r="10" spans="1:12" x14ac:dyDescent="0.25">
      <c r="A10" s="89" t="s">
        <v>26</v>
      </c>
      <c r="B10" s="86"/>
      <c r="C10" s="137"/>
      <c r="D10" s="135"/>
      <c r="E10" s="137"/>
      <c r="F10" s="90"/>
      <c r="G10" s="87"/>
      <c r="H10" s="87"/>
      <c r="I10" s="88"/>
    </row>
    <row r="11" spans="1:12" x14ac:dyDescent="0.25">
      <c r="A11" s="85" t="s">
        <v>47</v>
      </c>
      <c r="B11" s="86"/>
      <c r="C11" s="137"/>
      <c r="D11" s="135"/>
      <c r="E11" s="137"/>
      <c r="F11" s="90"/>
      <c r="G11" s="87"/>
      <c r="H11" s="87"/>
      <c r="I11" s="88"/>
    </row>
    <row r="12" spans="1:12" x14ac:dyDescent="0.25">
      <c r="A12" s="89" t="s">
        <v>56</v>
      </c>
      <c r="B12" s="86"/>
      <c r="C12" s="138">
        <v>7.4</v>
      </c>
      <c r="D12" s="135"/>
      <c r="E12" s="138">
        <v>8.5</v>
      </c>
      <c r="F12" s="91"/>
      <c r="G12" s="92" t="s">
        <v>48</v>
      </c>
      <c r="H12" s="87"/>
      <c r="I12" s="88"/>
      <c r="L12" s="76"/>
    </row>
    <row r="13" spans="1:12" x14ac:dyDescent="0.25">
      <c r="A13" s="89" t="s">
        <v>4</v>
      </c>
      <c r="B13" s="86"/>
      <c r="C13" s="138">
        <v>8</v>
      </c>
      <c r="D13" s="135"/>
      <c r="E13" s="138">
        <v>13.6</v>
      </c>
      <c r="F13" s="91"/>
      <c r="G13" s="93" t="s">
        <v>49</v>
      </c>
      <c r="H13" s="87"/>
      <c r="I13" s="88"/>
      <c r="L13" s="76"/>
    </row>
    <row r="14" spans="1:12" ht="15.75" thickBot="1" x14ac:dyDescent="0.3">
      <c r="A14" s="85" t="s">
        <v>171</v>
      </c>
      <c r="B14" s="86"/>
      <c r="C14" s="139">
        <f>SUM(C9:C13)</f>
        <v>-22</v>
      </c>
      <c r="E14" s="139">
        <f>SUM(E9:E13)</f>
        <v>-22.199999999999996</v>
      </c>
      <c r="F14" s="121"/>
      <c r="G14" s="87"/>
      <c r="H14" s="87"/>
      <c r="I14" s="147"/>
      <c r="J14" s="145"/>
      <c r="K14" s="145"/>
      <c r="L14" s="145"/>
    </row>
    <row r="15" spans="1:12" s="76" customFormat="1" ht="15.75" thickTop="1" x14ac:dyDescent="0.25">
      <c r="A15" s="85"/>
      <c r="B15" s="86"/>
      <c r="C15" s="144"/>
      <c r="D15" s="135"/>
      <c r="E15" s="144"/>
      <c r="F15" s="121"/>
      <c r="G15" s="87"/>
      <c r="H15" s="87"/>
      <c r="I15" s="88"/>
    </row>
    <row r="16" spans="1:12" ht="15" customHeight="1" x14ac:dyDescent="0.25">
      <c r="A16" s="94" t="s">
        <v>169</v>
      </c>
      <c r="B16" s="95"/>
      <c r="C16" s="140">
        <v>-0.97</v>
      </c>
      <c r="D16" s="135"/>
      <c r="E16" s="140">
        <v>-1.17</v>
      </c>
      <c r="F16" s="96"/>
      <c r="G16" s="87"/>
      <c r="H16" s="87"/>
      <c r="I16" s="97"/>
    </row>
    <row r="17" spans="1:12" ht="15" customHeight="1" x14ac:dyDescent="0.25">
      <c r="A17" s="94" t="s">
        <v>51</v>
      </c>
      <c r="B17" s="95"/>
      <c r="C17" s="141">
        <v>0.4</v>
      </c>
      <c r="D17" s="135"/>
      <c r="E17" s="141">
        <v>0.57999999999999996</v>
      </c>
      <c r="F17" s="98"/>
      <c r="G17" s="87"/>
      <c r="H17" s="87"/>
      <c r="I17" s="97"/>
    </row>
    <row r="18" spans="1:12" ht="15" customHeight="1" thickBot="1" x14ac:dyDescent="0.3">
      <c r="A18" s="94" t="s">
        <v>170</v>
      </c>
      <c r="B18" s="95"/>
      <c r="C18" s="142">
        <f>SUM(C16:C17)</f>
        <v>-0.56999999999999995</v>
      </c>
      <c r="D18" s="135"/>
      <c r="E18" s="142">
        <f>SUM(E16:E17)</f>
        <v>-0.59</v>
      </c>
      <c r="F18" s="96"/>
      <c r="G18" s="97" t="s">
        <v>50</v>
      </c>
      <c r="H18" s="87"/>
    </row>
    <row r="19" spans="1:12" ht="10.5" customHeight="1" thickTop="1" x14ac:dyDescent="0.25">
      <c r="A19" s="85"/>
      <c r="B19" s="86"/>
      <c r="C19" s="146"/>
      <c r="D19" s="204"/>
      <c r="E19" s="146"/>
      <c r="F19" s="99"/>
      <c r="G19" s="80"/>
    </row>
    <row r="20" spans="1:12" s="76" customFormat="1" x14ac:dyDescent="0.25">
      <c r="A20" s="80"/>
      <c r="B20" s="80"/>
      <c r="C20" s="316" t="s">
        <v>166</v>
      </c>
      <c r="D20" s="316"/>
      <c r="E20" s="316"/>
      <c r="F20" s="119"/>
      <c r="G20" s="80"/>
      <c r="H20" s="80"/>
      <c r="I20" s="80"/>
    </row>
    <row r="21" spans="1:12" s="76" customFormat="1" x14ac:dyDescent="0.25">
      <c r="A21" s="81"/>
      <c r="B21" s="82"/>
      <c r="C21" s="119">
        <v>2019</v>
      </c>
      <c r="D21" s="83"/>
      <c r="E21" s="120">
        <v>2018</v>
      </c>
      <c r="F21" s="120"/>
      <c r="G21" s="84"/>
      <c r="H21" s="84"/>
      <c r="I21" s="83"/>
    </row>
    <row r="22" spans="1:12" s="76" customFormat="1" x14ac:dyDescent="0.25">
      <c r="A22" s="85" t="s">
        <v>46</v>
      </c>
      <c r="B22" s="86"/>
      <c r="C22" s="136">
        <v>-47.5</v>
      </c>
      <c r="D22" s="135"/>
      <c r="E22" s="136">
        <v>-68.7</v>
      </c>
      <c r="F22" s="121"/>
      <c r="G22" s="87"/>
      <c r="H22" s="87"/>
      <c r="I22" s="88"/>
    </row>
    <row r="23" spans="1:12" s="76" customFormat="1" x14ac:dyDescent="0.25">
      <c r="A23" s="89" t="s">
        <v>26</v>
      </c>
      <c r="B23" s="86"/>
      <c r="C23" s="137"/>
      <c r="D23" s="135"/>
      <c r="E23" s="137"/>
      <c r="F23" s="90"/>
      <c r="G23" s="87"/>
      <c r="H23" s="87"/>
      <c r="I23" s="88"/>
    </row>
    <row r="24" spans="1:12" s="76" customFormat="1" x14ac:dyDescent="0.25">
      <c r="A24" s="85" t="s">
        <v>47</v>
      </c>
      <c r="B24" s="86"/>
      <c r="C24" s="137"/>
      <c r="D24" s="135"/>
      <c r="E24" s="137"/>
      <c r="F24" s="90"/>
      <c r="G24" s="87"/>
      <c r="H24" s="87"/>
      <c r="I24" s="88"/>
    </row>
    <row r="25" spans="1:12" s="76" customFormat="1" x14ac:dyDescent="0.25">
      <c r="A25" s="89" t="s">
        <v>56</v>
      </c>
      <c r="B25" s="86"/>
      <c r="C25" s="138">
        <v>17.3</v>
      </c>
      <c r="D25" s="135"/>
      <c r="E25" s="138">
        <v>17.5</v>
      </c>
      <c r="F25" s="91"/>
      <c r="G25" s="92" t="s">
        <v>48</v>
      </c>
      <c r="H25" s="87"/>
      <c r="I25" s="88"/>
    </row>
    <row r="26" spans="1:12" s="76" customFormat="1" x14ac:dyDescent="0.25">
      <c r="A26" s="89" t="s">
        <v>4</v>
      </c>
      <c r="B26" s="86"/>
      <c r="C26" s="138">
        <v>16.3</v>
      </c>
      <c r="D26" s="135"/>
      <c r="E26" s="138">
        <v>30</v>
      </c>
      <c r="F26" s="91"/>
      <c r="G26" s="93" t="s">
        <v>49</v>
      </c>
      <c r="H26" s="87"/>
      <c r="I26" s="88"/>
    </row>
    <row r="27" spans="1:12" s="76" customFormat="1" ht="15.75" thickBot="1" x14ac:dyDescent="0.3">
      <c r="A27" s="85" t="s">
        <v>171</v>
      </c>
      <c r="B27" s="86"/>
      <c r="C27" s="139">
        <f>SUM(C22:C26)</f>
        <v>-13.899999999999999</v>
      </c>
      <c r="D27" s="135"/>
      <c r="E27" s="139">
        <f>SUM(E22:E26)</f>
        <v>-21.200000000000003</v>
      </c>
      <c r="F27" s="121"/>
      <c r="G27" s="87"/>
      <c r="H27" s="87"/>
      <c r="I27" s="147"/>
      <c r="J27" s="145"/>
      <c r="K27" s="145"/>
      <c r="L27" s="145"/>
    </row>
    <row r="28" spans="1:12" s="76" customFormat="1" ht="15.75" thickTop="1" x14ac:dyDescent="0.25">
      <c r="A28" s="85"/>
      <c r="B28" s="86"/>
      <c r="C28" s="144"/>
      <c r="D28" s="135"/>
      <c r="E28" s="144"/>
      <c r="F28" s="121"/>
      <c r="G28" s="87"/>
      <c r="H28" s="87"/>
      <c r="I28" s="88"/>
    </row>
    <row r="29" spans="1:12" s="76" customFormat="1" ht="15" customHeight="1" x14ac:dyDescent="0.25">
      <c r="A29" s="94" t="s">
        <v>169</v>
      </c>
      <c r="B29" s="95"/>
      <c r="C29" s="140">
        <v>-1.23</v>
      </c>
      <c r="D29" s="135"/>
      <c r="E29" s="140">
        <v>-1.82</v>
      </c>
      <c r="F29" s="96"/>
      <c r="G29" s="87"/>
      <c r="H29" s="87"/>
      <c r="I29" s="97"/>
    </row>
    <row r="30" spans="1:12" s="76" customFormat="1" ht="15" customHeight="1" x14ac:dyDescent="0.25">
      <c r="A30" s="94" t="s">
        <v>51</v>
      </c>
      <c r="B30" s="95"/>
      <c r="C30" s="141">
        <v>0.87</v>
      </c>
      <c r="D30" s="135"/>
      <c r="E30" s="141">
        <v>1.26</v>
      </c>
      <c r="F30" s="98"/>
      <c r="G30" s="87"/>
      <c r="H30" s="87"/>
      <c r="I30" s="97"/>
    </row>
    <row r="31" spans="1:12" s="76" customFormat="1" ht="15" customHeight="1" thickBot="1" x14ac:dyDescent="0.3">
      <c r="A31" s="94" t="s">
        <v>170</v>
      </c>
      <c r="B31" s="95"/>
      <c r="C31" s="142">
        <f>SUM(C29:C30)</f>
        <v>-0.36</v>
      </c>
      <c r="D31" s="135"/>
      <c r="E31" s="142">
        <f>SUM(E29:E30)</f>
        <v>-0.56000000000000005</v>
      </c>
      <c r="F31" s="96"/>
      <c r="G31" s="97" t="s">
        <v>151</v>
      </c>
      <c r="H31" s="87"/>
    </row>
    <row r="32" spans="1:12" s="76" customFormat="1" ht="15.75" outlineLevel="1" thickTop="1" x14ac:dyDescent="0.25">
      <c r="A32"/>
      <c r="B32"/>
      <c r="C32"/>
      <c r="D32"/>
      <c r="E32"/>
      <c r="G32"/>
    </row>
    <row r="33" spans="1:12" s="122" customFormat="1" ht="12.75" x14ac:dyDescent="0.2">
      <c r="A33" s="318" t="s">
        <v>160</v>
      </c>
      <c r="B33" s="318"/>
      <c r="C33" s="318"/>
      <c r="D33" s="318"/>
      <c r="E33" s="318"/>
      <c r="F33" s="318"/>
      <c r="G33" s="318"/>
      <c r="H33" s="318"/>
      <c r="I33" s="318"/>
      <c r="J33" s="318"/>
    </row>
    <row r="34" spans="1:12" s="122" customFormat="1" ht="12.75" x14ac:dyDescent="0.2">
      <c r="A34" s="318" t="s">
        <v>161</v>
      </c>
      <c r="B34" s="318"/>
      <c r="C34" s="318"/>
      <c r="D34" s="318"/>
      <c r="E34" s="318"/>
      <c r="F34" s="318"/>
      <c r="G34" s="318"/>
      <c r="H34" s="318"/>
      <c r="I34" s="318"/>
      <c r="J34" s="318"/>
    </row>
    <row r="35" spans="1:12" s="122" customFormat="1" ht="26.45" customHeight="1" x14ac:dyDescent="0.2">
      <c r="A35" s="319" t="s">
        <v>172</v>
      </c>
      <c r="B35" s="319"/>
      <c r="C35" s="319"/>
      <c r="D35" s="319"/>
      <c r="E35" s="319"/>
      <c r="F35" s="319"/>
      <c r="G35" s="319"/>
      <c r="H35" s="319"/>
      <c r="I35" s="319"/>
      <c r="J35" s="319"/>
      <c r="K35" s="143" t="s">
        <v>157</v>
      </c>
    </row>
    <row r="36" spans="1:12" s="122" customFormat="1" ht="26.45" customHeight="1" x14ac:dyDescent="0.2">
      <c r="A36" s="319" t="s">
        <v>173</v>
      </c>
      <c r="B36" s="319"/>
      <c r="C36" s="319"/>
      <c r="D36" s="319"/>
      <c r="E36" s="319"/>
      <c r="F36" s="319"/>
      <c r="G36" s="319"/>
      <c r="H36" s="319"/>
      <c r="I36" s="319"/>
      <c r="J36" s="319"/>
      <c r="K36" s="143" t="s">
        <v>157</v>
      </c>
    </row>
    <row r="37" spans="1:12" s="122" customFormat="1" ht="12.75" x14ac:dyDescent="0.2">
      <c r="A37" s="225"/>
      <c r="B37" s="225"/>
      <c r="C37" s="225"/>
      <c r="D37" s="225"/>
      <c r="E37" s="225"/>
      <c r="F37" s="225"/>
      <c r="G37" s="225"/>
      <c r="H37" s="225"/>
      <c r="I37" s="225"/>
      <c r="J37" s="225"/>
      <c r="K37" s="143"/>
    </row>
    <row r="38" spans="1:12" s="122" customFormat="1" ht="12.75" x14ac:dyDescent="0.2">
      <c r="A38" s="225"/>
      <c r="B38" s="225"/>
      <c r="C38" s="225"/>
      <c r="D38" s="225"/>
      <c r="E38" s="225"/>
      <c r="F38" s="225"/>
      <c r="G38" s="225"/>
      <c r="H38" s="225"/>
      <c r="I38" s="225"/>
      <c r="J38" s="225"/>
      <c r="K38" s="143"/>
    </row>
    <row r="39" spans="1:12" s="122" customFormat="1" ht="12.75" x14ac:dyDescent="0.2">
      <c r="A39" s="231"/>
      <c r="C39" s="287"/>
      <c r="D39" s="220"/>
      <c r="E39" s="220"/>
      <c r="F39" s="286"/>
    </row>
    <row r="40" spans="1:12" s="122" customFormat="1" ht="12.75" x14ac:dyDescent="0.2">
      <c r="A40" s="295"/>
      <c r="C40" s="296"/>
      <c r="D40" s="294"/>
      <c r="E40" s="294"/>
      <c r="F40" s="288"/>
      <c r="J40" s="220"/>
      <c r="K40" s="220"/>
      <c r="L40" s="289"/>
    </row>
    <row r="41" spans="1:12" s="284" customFormat="1" x14ac:dyDescent="0.25"/>
    <row r="42" spans="1:12" s="284" customFormat="1" x14ac:dyDescent="0.25">
      <c r="C42" s="293"/>
      <c r="E42" s="293"/>
    </row>
    <row r="43" spans="1:12" x14ac:dyDescent="0.25">
      <c r="C43" s="293"/>
      <c r="E43" s="293"/>
    </row>
  </sheetData>
  <mergeCells count="11">
    <mergeCell ref="C20:E20"/>
    <mergeCell ref="A33:J33"/>
    <mergeCell ref="A34:J34"/>
    <mergeCell ref="A35:J35"/>
    <mergeCell ref="A36:J36"/>
    <mergeCell ref="A1:G1"/>
    <mergeCell ref="A2:G2"/>
    <mergeCell ref="A4:G4"/>
    <mergeCell ref="C7:E7"/>
    <mergeCell ref="A3:G3"/>
    <mergeCell ref="A5:G5"/>
  </mergeCells>
  <printOptions horizontalCentered="1" verticalCentered="1"/>
  <pageMargins left="0.7" right="0.7" top="0.5" bottom="0.5" header="0.3" footer="0.3"/>
  <pageSetup orientation="portrait" r:id="rId1"/>
  <ignoredErrors>
    <ignoredError sqref="G12:G14 G16:G18 G19 G20:G31" numberStoredAsText="1"/>
    <ignoredError sqref="C14:E2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/>
  </sheetViews>
  <sheetFormatPr defaultRowHeight="15" x14ac:dyDescent="0.25"/>
  <cols>
    <col min="1" max="16384" width="9.140625" style="76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21"/>
  <sheetViews>
    <sheetView workbookViewId="0"/>
  </sheetViews>
  <sheetFormatPr defaultRowHeight="15" x14ac:dyDescent="0.25"/>
  <cols>
    <col min="1" max="1" width="8.85546875" style="76"/>
    <col min="2" max="2" width="28" style="76" bestFit="1" customWidth="1"/>
    <col min="3" max="3" width="13.7109375" style="76" customWidth="1"/>
    <col min="4" max="4" width="14.85546875" style="76" customWidth="1"/>
    <col min="5" max="5" width="10.140625" bestFit="1" customWidth="1"/>
  </cols>
  <sheetData>
    <row r="5" spans="2:6" x14ac:dyDescent="0.25">
      <c r="E5" s="300" t="s">
        <v>182</v>
      </c>
    </row>
    <row r="6" spans="2:6" x14ac:dyDescent="0.25">
      <c r="E6" s="300" t="s">
        <v>181</v>
      </c>
    </row>
    <row r="7" spans="2:6" x14ac:dyDescent="0.25">
      <c r="C7" s="297" t="s">
        <v>174</v>
      </c>
    </row>
    <row r="8" spans="2:6" x14ac:dyDescent="0.25">
      <c r="B8" s="76" t="s">
        <v>47</v>
      </c>
      <c r="C8" s="277">
        <f>+'Pg2'!C12+'Pg2'!C13</f>
        <v>15.4</v>
      </c>
      <c r="D8" s="298">
        <f>C8/C9</f>
        <v>0.21875</v>
      </c>
      <c r="E8" s="158">
        <v>15440</v>
      </c>
      <c r="F8" s="298">
        <f>E8/E9</f>
        <v>0.21937427183086586</v>
      </c>
    </row>
    <row r="9" spans="2:6" x14ac:dyDescent="0.25">
      <c r="B9" s="76" t="s">
        <v>65</v>
      </c>
      <c r="C9" s="277">
        <f>+'Pg1'!D17+'Pg1'!D18</f>
        <v>70.400000000000006</v>
      </c>
      <c r="E9" s="158">
        <v>70382</v>
      </c>
    </row>
    <row r="11" spans="2:6" x14ac:dyDescent="0.25">
      <c r="C11" s="297" t="s">
        <v>175</v>
      </c>
    </row>
    <row r="12" spans="2:6" x14ac:dyDescent="0.25">
      <c r="B12" s="76" t="s">
        <v>47</v>
      </c>
      <c r="C12" s="76">
        <f>+'Pg2'!C25+'Pg2'!C26</f>
        <v>33.6</v>
      </c>
      <c r="D12" s="298">
        <f>C12/C13</f>
        <v>0.22163588390501321</v>
      </c>
      <c r="E12" s="158">
        <v>33578</v>
      </c>
      <c r="F12" s="298">
        <f>E12/E13</f>
        <v>0.22146739130434784</v>
      </c>
    </row>
    <row r="13" spans="2:6" x14ac:dyDescent="0.25">
      <c r="B13" s="76" t="s">
        <v>65</v>
      </c>
      <c r="C13" s="76">
        <f>+'Pg1'!H17+'Pg1'!H18</f>
        <v>151.6</v>
      </c>
      <c r="E13" s="158">
        <v>151616</v>
      </c>
    </row>
    <row r="14" spans="2:6" x14ac:dyDescent="0.25">
      <c r="E14" s="158"/>
    </row>
    <row r="15" spans="2:6" x14ac:dyDescent="0.25">
      <c r="C15" s="297" t="s">
        <v>176</v>
      </c>
      <c r="E15" s="299"/>
    </row>
    <row r="16" spans="2:6" x14ac:dyDescent="0.25">
      <c r="B16" s="76" t="s">
        <v>47</v>
      </c>
      <c r="C16" s="277">
        <f>+'Pg2'!E12+'Pg2'!E13</f>
        <v>22.1</v>
      </c>
      <c r="D16" s="298">
        <f>C16/C17</f>
        <v>0.26498800959232616</v>
      </c>
    </row>
    <row r="17" spans="2:4" x14ac:dyDescent="0.25">
      <c r="B17" s="76" t="s">
        <v>65</v>
      </c>
      <c r="C17" s="277">
        <f>+'Pg1'!F17+'Pg1'!F18</f>
        <v>83.4</v>
      </c>
    </row>
    <row r="19" spans="2:4" x14ac:dyDescent="0.25">
      <c r="C19" s="297" t="s">
        <v>177</v>
      </c>
    </row>
    <row r="20" spans="2:4" x14ac:dyDescent="0.25">
      <c r="B20" s="76" t="s">
        <v>47</v>
      </c>
      <c r="C20" s="76">
        <f>+'Pg2'!E25+'Pg2'!E26</f>
        <v>47.5</v>
      </c>
      <c r="D20" s="298">
        <f>C20/C21</f>
        <v>0.28460155781905333</v>
      </c>
    </row>
    <row r="21" spans="2:4" x14ac:dyDescent="0.25">
      <c r="B21" s="76" t="s">
        <v>65</v>
      </c>
      <c r="C21" s="76">
        <f>+'Pg1'!J17+'Pg1'!J18</f>
        <v>166.9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8"/>
  <sheetViews>
    <sheetView workbookViewId="0">
      <selection activeCell="E36" sqref="E36"/>
    </sheetView>
  </sheetViews>
  <sheetFormatPr defaultRowHeight="15" x14ac:dyDescent="0.25"/>
  <cols>
    <col min="2" max="3" width="14.28515625" bestFit="1" customWidth="1"/>
  </cols>
  <sheetData>
    <row r="6" spans="2:3" x14ac:dyDescent="0.25">
      <c r="B6" s="157">
        <v>14201000</v>
      </c>
      <c r="C6" s="157">
        <f>9412000+11395000</f>
        <v>20807000</v>
      </c>
    </row>
    <row r="7" spans="2:3" x14ac:dyDescent="0.25">
      <c r="B7" s="158">
        <v>39677446</v>
      </c>
      <c r="C7" s="158">
        <v>39677446</v>
      </c>
    </row>
    <row r="8" spans="2:3" x14ac:dyDescent="0.25">
      <c r="B8" s="156">
        <f>B6/B7</f>
        <v>0.35791114176048527</v>
      </c>
      <c r="C8" s="156">
        <f>C6/C7</f>
        <v>0.52440371288010823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51"/>
  <sheetViews>
    <sheetView showGridLines="0" zoomScaleNormal="100" workbookViewId="0">
      <selection activeCell="C22" sqref="C22"/>
    </sheetView>
  </sheetViews>
  <sheetFormatPr defaultColWidth="9.140625" defaultRowHeight="15" x14ac:dyDescent="0.25"/>
  <cols>
    <col min="1" max="1" width="70.7109375" style="166" customWidth="1"/>
    <col min="2" max="2" width="1.7109375" style="166" customWidth="1"/>
    <col min="3" max="3" width="15.7109375" style="166" customWidth="1"/>
    <col min="4" max="4" width="1.7109375" style="153" customWidth="1"/>
    <col min="5" max="5" width="15.7109375" style="166" customWidth="1"/>
    <col min="6" max="7" width="9.140625" style="166"/>
    <col min="8" max="8" width="12.5703125" style="166" bestFit="1" customWidth="1"/>
    <col min="9" max="16384" width="9.140625" style="166"/>
  </cols>
  <sheetData>
    <row r="1" spans="1:8" ht="15.75" x14ac:dyDescent="0.25">
      <c r="A1" s="163" t="s">
        <v>54</v>
      </c>
      <c r="B1" s="163"/>
      <c r="C1" s="164"/>
      <c r="D1" s="165"/>
      <c r="E1" s="164"/>
    </row>
    <row r="2" spans="1:8" x14ac:dyDescent="0.25">
      <c r="A2" s="167" t="s">
        <v>75</v>
      </c>
      <c r="B2" s="167"/>
      <c r="C2" s="164"/>
      <c r="D2" s="165"/>
      <c r="E2" s="164"/>
    </row>
    <row r="3" spans="1:8" x14ac:dyDescent="0.25">
      <c r="A3" s="167" t="s">
        <v>76</v>
      </c>
      <c r="B3" s="167"/>
      <c r="C3" s="164"/>
      <c r="D3" s="165"/>
      <c r="E3" s="164"/>
    </row>
    <row r="5" spans="1:8" x14ac:dyDescent="0.25">
      <c r="C5" s="168"/>
      <c r="E5" s="168"/>
    </row>
    <row r="6" spans="1:8" x14ac:dyDescent="0.25">
      <c r="A6" s="153"/>
      <c r="B6" s="153"/>
      <c r="C6" s="153"/>
      <c r="E6" s="153"/>
    </row>
    <row r="7" spans="1:8" s="171" customFormat="1" ht="25.5" x14ac:dyDescent="0.2">
      <c r="A7" s="153"/>
      <c r="B7" s="153"/>
      <c r="C7" s="169" t="s">
        <v>184</v>
      </c>
      <c r="D7" s="170"/>
      <c r="E7" s="169" t="s">
        <v>185</v>
      </c>
      <c r="H7" s="172" t="s">
        <v>77</v>
      </c>
    </row>
    <row r="8" spans="1:8" s="146" customFormat="1" ht="13.5" x14ac:dyDescent="0.25">
      <c r="A8" s="173" t="s">
        <v>78</v>
      </c>
      <c r="B8" s="174"/>
      <c r="C8" s="175"/>
      <c r="D8" s="176"/>
      <c r="E8" s="175"/>
    </row>
    <row r="9" spans="1:8" s="146" customFormat="1" ht="12.75" x14ac:dyDescent="0.2">
      <c r="A9" s="177" t="s">
        <v>79</v>
      </c>
      <c r="B9" s="178"/>
      <c r="C9" s="175"/>
      <c r="D9" s="176"/>
      <c r="E9" s="175"/>
    </row>
    <row r="10" spans="1:8" s="146" customFormat="1" ht="12.75" x14ac:dyDescent="0.2">
      <c r="A10" s="177" t="s">
        <v>12</v>
      </c>
      <c r="B10" s="178"/>
      <c r="C10" s="179">
        <v>108419</v>
      </c>
      <c r="D10" s="176"/>
      <c r="E10" s="179">
        <v>81698</v>
      </c>
      <c r="H10" s="180">
        <f t="shared" ref="H10:H15" si="0">E10-C10</f>
        <v>-26721</v>
      </c>
    </row>
    <row r="11" spans="1:8" s="146" customFormat="1" ht="12.75" x14ac:dyDescent="0.2">
      <c r="A11" s="177" t="s">
        <v>45</v>
      </c>
      <c r="B11" s="178"/>
      <c r="C11" s="137">
        <v>57002</v>
      </c>
      <c r="D11" s="181"/>
      <c r="E11" s="182">
        <v>0</v>
      </c>
      <c r="H11" s="180">
        <f t="shared" si="0"/>
        <v>-57002</v>
      </c>
    </row>
    <row r="12" spans="1:8" s="146" customFormat="1" ht="12.75" x14ac:dyDescent="0.2">
      <c r="A12" s="177" t="s">
        <v>80</v>
      </c>
      <c r="B12" s="178"/>
      <c r="C12" s="183">
        <v>20773</v>
      </c>
      <c r="D12" s="176"/>
      <c r="E12" s="184">
        <v>9670</v>
      </c>
      <c r="H12" s="180">
        <f t="shared" si="0"/>
        <v>-11103</v>
      </c>
    </row>
    <row r="13" spans="1:8" s="146" customFormat="1" ht="12.75" x14ac:dyDescent="0.2">
      <c r="A13" s="177" t="s">
        <v>81</v>
      </c>
      <c r="B13" s="178"/>
      <c r="C13" s="184">
        <v>2625</v>
      </c>
      <c r="D13" s="176"/>
      <c r="E13" s="184">
        <v>2029</v>
      </c>
      <c r="H13" s="180">
        <f t="shared" si="0"/>
        <v>-596</v>
      </c>
    </row>
    <row r="14" spans="1:8" s="146" customFormat="1" ht="12.75" x14ac:dyDescent="0.2">
      <c r="A14" s="177" t="s">
        <v>82</v>
      </c>
      <c r="B14" s="178"/>
      <c r="C14" s="185">
        <v>12597</v>
      </c>
      <c r="D14" s="176"/>
      <c r="E14" s="184">
        <v>12997</v>
      </c>
      <c r="H14" s="180">
        <f t="shared" si="0"/>
        <v>400</v>
      </c>
    </row>
    <row r="15" spans="1:8" s="146" customFormat="1" ht="12.75" x14ac:dyDescent="0.2">
      <c r="A15" s="177" t="s">
        <v>83</v>
      </c>
      <c r="B15" s="178"/>
      <c r="C15" s="186">
        <v>2911</v>
      </c>
      <c r="D15" s="176"/>
      <c r="E15" s="186">
        <v>0</v>
      </c>
      <c r="H15" s="180">
        <f t="shared" si="0"/>
        <v>-2911</v>
      </c>
    </row>
    <row r="16" spans="1:8" s="146" customFormat="1" ht="12.75" x14ac:dyDescent="0.2">
      <c r="A16" s="177" t="s">
        <v>84</v>
      </c>
      <c r="B16" s="178"/>
      <c r="C16" s="184">
        <f>SUM(C10:C15)</f>
        <v>204327</v>
      </c>
      <c r="D16" s="176"/>
      <c r="E16" s="184">
        <f>SUM(E10:E15)</f>
        <v>106394</v>
      </c>
      <c r="H16" s="180"/>
    </row>
    <row r="17" spans="1:8" s="146" customFormat="1" ht="12.75" x14ac:dyDescent="0.2">
      <c r="A17" s="177" t="s">
        <v>85</v>
      </c>
      <c r="B17" s="178"/>
      <c r="C17" s="184">
        <v>3963</v>
      </c>
      <c r="D17" s="176"/>
      <c r="E17" s="184">
        <v>4470</v>
      </c>
      <c r="H17" s="180">
        <f>E17-C17</f>
        <v>507</v>
      </c>
    </row>
    <row r="18" spans="1:8" s="146" customFormat="1" ht="12.75" x14ac:dyDescent="0.2">
      <c r="A18" s="187" t="s">
        <v>86</v>
      </c>
      <c r="B18" s="188"/>
      <c r="C18" s="184">
        <v>3429</v>
      </c>
      <c r="D18" s="176"/>
      <c r="E18" s="184">
        <v>1989</v>
      </c>
      <c r="H18" s="180">
        <f>E18-C18</f>
        <v>-1440</v>
      </c>
    </row>
    <row r="19" spans="1:8" s="146" customFormat="1" ht="12.75" x14ac:dyDescent="0.2">
      <c r="A19" s="187" t="s">
        <v>87</v>
      </c>
      <c r="B19" s="188"/>
      <c r="C19" s="184">
        <v>44408</v>
      </c>
      <c r="D19" s="176"/>
      <c r="E19" s="184">
        <v>48355</v>
      </c>
      <c r="H19" s="180">
        <f>E19-C19</f>
        <v>3947</v>
      </c>
    </row>
    <row r="20" spans="1:8" s="146" customFormat="1" ht="12.75" x14ac:dyDescent="0.2">
      <c r="A20" s="177" t="s">
        <v>88</v>
      </c>
      <c r="B20" s="178"/>
      <c r="C20" s="186">
        <v>4319</v>
      </c>
      <c r="D20" s="176"/>
      <c r="E20" s="186">
        <v>4317</v>
      </c>
      <c r="H20" s="180">
        <f>E20-C20</f>
        <v>-2</v>
      </c>
    </row>
    <row r="21" spans="1:8" s="146" customFormat="1" ht="14.25" thickBot="1" x14ac:dyDescent="0.3">
      <c r="A21" s="177" t="s">
        <v>89</v>
      </c>
      <c r="B21" s="189"/>
      <c r="C21" s="190">
        <f>SUM(C16:C20)</f>
        <v>260446</v>
      </c>
      <c r="D21" s="176"/>
      <c r="E21" s="190">
        <f>SUM(E16:E20)</f>
        <v>165525</v>
      </c>
      <c r="H21" s="180"/>
    </row>
    <row r="22" spans="1:8" s="146" customFormat="1" ht="14.25" thickTop="1" x14ac:dyDescent="0.2">
      <c r="A22" s="173" t="s">
        <v>90</v>
      </c>
      <c r="B22" s="178"/>
      <c r="C22" s="175"/>
      <c r="D22" s="176"/>
      <c r="E22" s="175"/>
      <c r="H22" s="180"/>
    </row>
    <row r="23" spans="1:8" s="146" customFormat="1" ht="12.75" x14ac:dyDescent="0.2">
      <c r="A23" s="177" t="s">
        <v>91</v>
      </c>
      <c r="B23" s="178"/>
      <c r="C23" s="179"/>
      <c r="D23" s="191"/>
      <c r="E23" s="179"/>
      <c r="H23" s="180"/>
    </row>
    <row r="24" spans="1:8" s="146" customFormat="1" ht="12.75" x14ac:dyDescent="0.2">
      <c r="A24" s="177" t="s">
        <v>92</v>
      </c>
      <c r="B24" s="178"/>
      <c r="C24" s="192">
        <v>20684</v>
      </c>
      <c r="D24" s="176"/>
      <c r="E24" s="192">
        <v>27692</v>
      </c>
      <c r="H24" s="180">
        <f>E24-C24</f>
        <v>7008</v>
      </c>
    </row>
    <row r="25" spans="1:8" s="146" customFormat="1" ht="12.75" x14ac:dyDescent="0.2">
      <c r="A25" s="177" t="s">
        <v>93</v>
      </c>
      <c r="B25" s="178"/>
      <c r="C25" s="184">
        <v>37430</v>
      </c>
      <c r="D25" s="176"/>
      <c r="E25" s="184">
        <v>30648</v>
      </c>
      <c r="H25" s="180">
        <f>E25-C25</f>
        <v>-6782</v>
      </c>
    </row>
    <row r="26" spans="1:8" s="146" customFormat="1" ht="12.75" x14ac:dyDescent="0.2">
      <c r="A26" s="177" t="s">
        <v>94</v>
      </c>
      <c r="B26" s="178"/>
      <c r="C26" s="193">
        <f>SUM(C24:C25)</f>
        <v>58114</v>
      </c>
      <c r="D26" s="176"/>
      <c r="E26" s="193">
        <f>SUM(E24:E25)</f>
        <v>58340</v>
      </c>
      <c r="H26" s="180"/>
    </row>
    <row r="27" spans="1:8" s="146" customFormat="1" ht="12.75" x14ac:dyDescent="0.2">
      <c r="A27" s="177" t="s">
        <v>95</v>
      </c>
      <c r="B27" s="178"/>
      <c r="C27" s="184">
        <v>10000</v>
      </c>
      <c r="D27" s="176"/>
      <c r="E27" s="184">
        <v>0</v>
      </c>
      <c r="H27" s="180">
        <f>E27-C27</f>
        <v>-10000</v>
      </c>
    </row>
    <row r="28" spans="1:8" s="146" customFormat="1" ht="12.75" x14ac:dyDescent="0.2">
      <c r="A28" s="177" t="s">
        <v>96</v>
      </c>
      <c r="B28" s="178"/>
      <c r="C28" s="184">
        <v>5815</v>
      </c>
      <c r="D28" s="176"/>
      <c r="E28" s="184">
        <v>5406</v>
      </c>
      <c r="H28" s="180">
        <f>E28-C28</f>
        <v>-409</v>
      </c>
    </row>
    <row r="29" spans="1:8" s="146" customFormat="1" ht="12.75" x14ac:dyDescent="0.2">
      <c r="A29" s="177" t="s">
        <v>97</v>
      </c>
      <c r="B29" s="178"/>
      <c r="C29" s="184">
        <v>151886</v>
      </c>
      <c r="D29" s="176"/>
      <c r="E29" s="184">
        <v>48477</v>
      </c>
      <c r="H29" s="180">
        <f>E29-C29</f>
        <v>-103409</v>
      </c>
    </row>
    <row r="30" spans="1:8" s="146" customFormat="1" ht="12.75" x14ac:dyDescent="0.2">
      <c r="A30" s="177" t="s">
        <v>98</v>
      </c>
      <c r="B30" s="178"/>
      <c r="C30" s="193">
        <f>SUM(C26:C29)</f>
        <v>225815</v>
      </c>
      <c r="D30" s="176"/>
      <c r="E30" s="193">
        <f>SUM(E26:E29)</f>
        <v>112223</v>
      </c>
      <c r="H30" s="180"/>
    </row>
    <row r="31" spans="1:8" s="146" customFormat="1" ht="12.75" x14ac:dyDescent="0.2">
      <c r="A31" s="177"/>
      <c r="B31" s="178"/>
      <c r="C31" s="179"/>
      <c r="D31" s="191"/>
      <c r="E31" s="179"/>
      <c r="H31" s="180"/>
    </row>
    <row r="32" spans="1:8" s="146" customFormat="1" ht="12.75" x14ac:dyDescent="0.2">
      <c r="A32" s="194" t="s">
        <v>99</v>
      </c>
      <c r="B32" s="178"/>
      <c r="C32" s="184"/>
      <c r="D32" s="176"/>
      <c r="E32" s="184"/>
      <c r="H32" s="180"/>
    </row>
    <row r="33" spans="1:8" s="146" customFormat="1" ht="38.25" x14ac:dyDescent="0.2">
      <c r="A33" s="194" t="s">
        <v>109</v>
      </c>
      <c r="B33" s="178"/>
      <c r="C33" s="184">
        <v>4</v>
      </c>
      <c r="D33" s="176"/>
      <c r="E33" s="184">
        <v>4</v>
      </c>
      <c r="H33" s="180">
        <f>E33-C33</f>
        <v>0</v>
      </c>
    </row>
    <row r="34" spans="1:8" s="146" customFormat="1" ht="12.75" x14ac:dyDescent="0.2">
      <c r="A34" s="177" t="s">
        <v>100</v>
      </c>
      <c r="B34" s="178"/>
      <c r="C34" s="184">
        <v>1236355</v>
      </c>
      <c r="D34" s="176"/>
      <c r="E34" s="184">
        <v>1142213</v>
      </c>
      <c r="H34" s="180">
        <f>E34-C34</f>
        <v>-94142</v>
      </c>
    </row>
    <row r="35" spans="1:8" s="146" customFormat="1" ht="12.75" x14ac:dyDescent="0.2">
      <c r="A35" s="177" t="s">
        <v>101</v>
      </c>
      <c r="B35" s="178"/>
      <c r="C35" s="184">
        <v>0</v>
      </c>
      <c r="D35" s="176"/>
      <c r="E35" s="184">
        <v>-449</v>
      </c>
      <c r="H35" s="180">
        <f>E35-C35</f>
        <v>-449</v>
      </c>
    </row>
    <row r="36" spans="1:8" s="146" customFormat="1" ht="12.75" x14ac:dyDescent="0.2">
      <c r="A36" s="177" t="s">
        <v>102</v>
      </c>
      <c r="B36" s="178"/>
      <c r="C36" s="184">
        <v>-12</v>
      </c>
      <c r="D36" s="176"/>
      <c r="E36" s="184">
        <v>0</v>
      </c>
      <c r="H36" s="180">
        <f>E36-C36</f>
        <v>12</v>
      </c>
    </row>
    <row r="37" spans="1:8" s="146" customFormat="1" ht="12.75" x14ac:dyDescent="0.2">
      <c r="A37" s="177" t="s">
        <v>103</v>
      </c>
      <c r="B37" s="178"/>
      <c r="C37" s="186">
        <v>-1201716</v>
      </c>
      <c r="D37" s="176"/>
      <c r="E37" s="186">
        <v>-1088466</v>
      </c>
      <c r="H37" s="180">
        <f>E37-C37</f>
        <v>113250</v>
      </c>
    </row>
    <row r="38" spans="1:8" s="146" customFormat="1" ht="12.75" x14ac:dyDescent="0.2">
      <c r="A38" s="177" t="s">
        <v>104</v>
      </c>
      <c r="B38" s="178"/>
      <c r="C38" s="195">
        <f>SUM(C33:C37)</f>
        <v>34631</v>
      </c>
      <c r="D38" s="176"/>
      <c r="E38" s="195">
        <f>SUM(E33:E37)</f>
        <v>53302</v>
      </c>
      <c r="H38" s="180"/>
    </row>
    <row r="39" spans="1:8" s="146" customFormat="1" ht="12.75" customHeight="1" thickBot="1" x14ac:dyDescent="0.25">
      <c r="A39" s="177" t="s">
        <v>105</v>
      </c>
      <c r="B39" s="178"/>
      <c r="C39" s="190">
        <f>C30+C38</f>
        <v>260446</v>
      </c>
      <c r="D39" s="176"/>
      <c r="E39" s="190">
        <f>E30+E38</f>
        <v>165525</v>
      </c>
    </row>
    <row r="40" spans="1:8" ht="15.75" thickTop="1" x14ac:dyDescent="0.25"/>
    <row r="41" spans="1:8" x14ac:dyDescent="0.25">
      <c r="A41" s="320" t="s">
        <v>74</v>
      </c>
      <c r="B41" s="320"/>
      <c r="C41" s="320"/>
      <c r="D41" s="320"/>
      <c r="E41" s="320"/>
    </row>
    <row r="43" spans="1:8" x14ac:dyDescent="0.25">
      <c r="E43" s="196"/>
    </row>
    <row r="44" spans="1:8" x14ac:dyDescent="0.25">
      <c r="E44" s="197"/>
    </row>
    <row r="47" spans="1:8" x14ac:dyDescent="0.25">
      <c r="C47" s="198">
        <f>C39-C21</f>
        <v>0</v>
      </c>
      <c r="E47" s="153" t="s">
        <v>106</v>
      </c>
    </row>
    <row r="48" spans="1:8" x14ac:dyDescent="0.25">
      <c r="C48" s="153"/>
      <c r="E48" s="153"/>
    </row>
    <row r="49" spans="3:5" x14ac:dyDescent="0.25">
      <c r="C49" s="199">
        <f>E37-C37</f>
        <v>113250</v>
      </c>
      <c r="E49" s="153" t="s">
        <v>107</v>
      </c>
    </row>
    <row r="50" spans="3:5" x14ac:dyDescent="0.25">
      <c r="C50" s="199">
        <f>IS!C24</f>
        <v>-113250</v>
      </c>
      <c r="E50" s="153" t="str">
        <f>"YTD Loss as of "&amp;C7</f>
        <v>YTD Loss as of December 31, 2018</v>
      </c>
    </row>
    <row r="51" spans="3:5" x14ac:dyDescent="0.25">
      <c r="C51" s="198">
        <f>SUM(C49:C50)</f>
        <v>0</v>
      </c>
      <c r="E51" s="153" t="s">
        <v>108</v>
      </c>
    </row>
  </sheetData>
  <mergeCells count="1">
    <mergeCell ref="A41:E41"/>
  </mergeCells>
  <conditionalFormatting sqref="A8:E39">
    <cfRule type="expression" dxfId="3" priority="1" stopIfTrue="1">
      <formula>MOD(ROW(),2)=0</formula>
    </cfRule>
  </conditionalFormatting>
  <pageMargins left="0.7" right="0.7" top="0.75" bottom="0.75" header="0.3" footer="0.3"/>
  <pageSetup scale="8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9"/>
  <sheetViews>
    <sheetView showGridLines="0" zoomScaleNormal="100" workbookViewId="0">
      <selection activeCell="C22" sqref="C22"/>
    </sheetView>
  </sheetViews>
  <sheetFormatPr defaultColWidth="9.140625" defaultRowHeight="15" x14ac:dyDescent="0.25"/>
  <cols>
    <col min="1" max="1" width="70.7109375" style="201" customWidth="1"/>
    <col min="2" max="2" width="1.7109375" style="203" customWidth="1"/>
    <col min="3" max="3" width="15.7109375" style="201" customWidth="1"/>
    <col min="4" max="4" width="1.7109375" style="202" customWidth="1"/>
    <col min="5" max="5" width="15.7109375" style="201" customWidth="1"/>
    <col min="6" max="6" width="1.7109375" style="202" customWidth="1"/>
    <col min="7" max="7" width="15.7109375" style="201" customWidth="1"/>
    <col min="8" max="16384" width="9.140625" style="145"/>
  </cols>
  <sheetData>
    <row r="1" spans="1:7" x14ac:dyDescent="0.25">
      <c r="A1" s="58" t="s">
        <v>54</v>
      </c>
      <c r="B1" s="200"/>
    </row>
    <row r="2" spans="1:7" x14ac:dyDescent="0.25">
      <c r="A2" s="58" t="s">
        <v>55</v>
      </c>
      <c r="B2" s="200"/>
    </row>
    <row r="3" spans="1:7" x14ac:dyDescent="0.25">
      <c r="A3" s="306" t="s">
        <v>66</v>
      </c>
      <c r="B3" s="306"/>
      <c r="D3" s="203"/>
      <c r="F3" s="203"/>
    </row>
    <row r="4" spans="1:7" x14ac:dyDescent="0.25">
      <c r="A4" s="306"/>
      <c r="B4" s="306"/>
      <c r="D4" s="203"/>
      <c r="F4" s="203"/>
    </row>
    <row r="7" spans="1:7" s="204" customFormat="1" ht="12.75" x14ac:dyDescent="0.2">
      <c r="A7" s="109"/>
      <c r="B7" s="202"/>
      <c r="C7" s="321" t="s">
        <v>186</v>
      </c>
      <c r="D7" s="321"/>
      <c r="E7" s="321"/>
      <c r="F7" s="321"/>
      <c r="G7" s="321"/>
    </row>
    <row r="8" spans="1:7" s="204" customFormat="1" ht="12.75" x14ac:dyDescent="0.2">
      <c r="A8" s="109"/>
      <c r="B8" s="202"/>
      <c r="C8" s="205">
        <v>2018</v>
      </c>
      <c r="D8" s="206"/>
      <c r="E8" s="205">
        <f>C8-1</f>
        <v>2017</v>
      </c>
      <c r="F8" s="206"/>
      <c r="G8" s="205">
        <f>E8-1</f>
        <v>2016</v>
      </c>
    </row>
    <row r="9" spans="1:7" s="204" customFormat="1" ht="12.75" x14ac:dyDescent="0.2">
      <c r="A9" s="207" t="s">
        <v>67</v>
      </c>
      <c r="B9" s="208"/>
      <c r="C9" s="209"/>
      <c r="D9" s="202"/>
      <c r="E9" s="209"/>
      <c r="F9" s="202"/>
      <c r="G9" s="209"/>
    </row>
    <row r="10" spans="1:7" s="204" customFormat="1" ht="12.75" x14ac:dyDescent="0.2">
      <c r="A10" s="210" t="s">
        <v>57</v>
      </c>
      <c r="B10" s="202"/>
      <c r="C10" s="211">
        <v>200491</v>
      </c>
      <c r="D10" s="212"/>
      <c r="E10" s="211">
        <v>26185</v>
      </c>
      <c r="F10" s="212"/>
      <c r="G10" s="211">
        <v>0</v>
      </c>
    </row>
    <row r="11" spans="1:7" s="204" customFormat="1" ht="12.75" x14ac:dyDescent="0.2">
      <c r="A11" s="213" t="s">
        <v>58</v>
      </c>
      <c r="B11" s="214"/>
      <c r="C11" s="215">
        <v>40500</v>
      </c>
      <c r="D11" s="216"/>
      <c r="E11" s="186">
        <v>1500</v>
      </c>
      <c r="F11" s="216"/>
      <c r="G11" s="186">
        <v>0</v>
      </c>
    </row>
    <row r="12" spans="1:7" s="204" customFormat="1" ht="12.75" x14ac:dyDescent="0.2">
      <c r="A12" s="217" t="s">
        <v>59</v>
      </c>
      <c r="B12" s="214"/>
      <c r="C12" s="215">
        <f>SUM(C10:C11)</f>
        <v>240991</v>
      </c>
      <c r="D12" s="214"/>
      <c r="E12" s="215">
        <f>SUM(E10:E11)</f>
        <v>27685</v>
      </c>
      <c r="F12" s="214"/>
      <c r="G12" s="218">
        <f>SUM(G10:G11)</f>
        <v>0</v>
      </c>
    </row>
    <row r="13" spans="1:7" s="204" customFormat="1" ht="12.75" x14ac:dyDescent="0.2">
      <c r="A13" s="217" t="s">
        <v>60</v>
      </c>
      <c r="B13" s="219"/>
      <c r="C13" s="220"/>
      <c r="D13" s="214"/>
      <c r="E13" s="220"/>
      <c r="F13" s="214"/>
      <c r="G13" s="220"/>
    </row>
    <row r="14" spans="1:7" s="204" customFormat="1" ht="12.75" x14ac:dyDescent="0.2">
      <c r="A14" s="213" t="s">
        <v>61</v>
      </c>
      <c r="B14" s="214"/>
      <c r="C14" s="220">
        <v>34621</v>
      </c>
      <c r="D14" s="221"/>
      <c r="E14" s="222">
        <v>5572</v>
      </c>
      <c r="F14" s="221"/>
      <c r="G14" s="222">
        <v>0</v>
      </c>
    </row>
    <row r="15" spans="1:7" s="204" customFormat="1" ht="12.75" x14ac:dyDescent="0.2">
      <c r="A15" s="213" t="s">
        <v>56</v>
      </c>
      <c r="B15" s="223"/>
      <c r="C15" s="220">
        <v>145063</v>
      </c>
      <c r="D15" s="224"/>
      <c r="E15" s="220">
        <v>106693</v>
      </c>
      <c r="F15" s="224"/>
      <c r="G15" s="220">
        <v>53798</v>
      </c>
    </row>
    <row r="16" spans="1:7" s="204" customFormat="1" ht="12.75" x14ac:dyDescent="0.2">
      <c r="A16" s="213" t="s">
        <v>4</v>
      </c>
      <c r="B16" s="219"/>
      <c r="C16" s="215">
        <v>164654</v>
      </c>
      <c r="D16" s="214"/>
      <c r="E16" s="215">
        <v>207810</v>
      </c>
      <c r="F16" s="214"/>
      <c r="G16" s="215">
        <v>222798</v>
      </c>
    </row>
    <row r="17" spans="1:7" s="204" customFormat="1" ht="12.75" x14ac:dyDescent="0.2">
      <c r="A17" s="217" t="s">
        <v>68</v>
      </c>
      <c r="B17" s="219"/>
      <c r="C17" s="215">
        <f>SUM(C14:C16)</f>
        <v>344338</v>
      </c>
      <c r="D17" s="214"/>
      <c r="E17" s="215">
        <f>SUM(E14:E16)</f>
        <v>320075</v>
      </c>
      <c r="F17" s="214"/>
      <c r="G17" s="215">
        <f>SUM(G14:G16)</f>
        <v>276596</v>
      </c>
    </row>
    <row r="18" spans="1:7" s="204" customFormat="1" ht="12.75" x14ac:dyDescent="0.2">
      <c r="A18" s="217" t="s">
        <v>5</v>
      </c>
      <c r="B18" s="219"/>
      <c r="C18" s="215">
        <f>C12-C17</f>
        <v>-103347</v>
      </c>
      <c r="D18" s="214"/>
      <c r="E18" s="215">
        <f>E12-E17</f>
        <v>-292390</v>
      </c>
      <c r="F18" s="214"/>
      <c r="G18" s="215">
        <f>G12-G17</f>
        <v>-276596</v>
      </c>
    </row>
    <row r="19" spans="1:7" s="204" customFormat="1" ht="12.75" x14ac:dyDescent="0.2">
      <c r="A19" s="217" t="s">
        <v>69</v>
      </c>
      <c r="B19" s="219"/>
      <c r="C19" s="220"/>
      <c r="D19" s="214"/>
      <c r="E19" s="220"/>
      <c r="F19" s="214"/>
      <c r="G19" s="220"/>
    </row>
    <row r="20" spans="1:7" s="204" customFormat="1" ht="12.75" x14ac:dyDescent="0.2">
      <c r="A20" s="217" t="s">
        <v>7</v>
      </c>
      <c r="B20" s="219"/>
      <c r="C20" s="220">
        <v>1796</v>
      </c>
      <c r="D20" s="214"/>
      <c r="E20" s="220">
        <v>1256</v>
      </c>
      <c r="F20" s="214"/>
      <c r="G20" s="220">
        <v>958</v>
      </c>
    </row>
    <row r="21" spans="1:7" s="204" customFormat="1" ht="12.75" x14ac:dyDescent="0.2">
      <c r="A21" s="217" t="s">
        <v>63</v>
      </c>
      <c r="B21" s="219"/>
      <c r="C21" s="220">
        <v>-10985</v>
      </c>
      <c r="D21" s="214"/>
      <c r="E21" s="184">
        <v>-720</v>
      </c>
      <c r="F21" s="214"/>
      <c r="G21" s="184">
        <v>0</v>
      </c>
    </row>
    <row r="22" spans="1:7" s="204" customFormat="1" ht="12.75" x14ac:dyDescent="0.2">
      <c r="A22" s="217" t="s">
        <v>70</v>
      </c>
      <c r="B22" s="219"/>
      <c r="C22" s="215">
        <v>-714</v>
      </c>
      <c r="D22" s="214"/>
      <c r="E22" s="215">
        <v>-101</v>
      </c>
      <c r="F22" s="214"/>
      <c r="G22" s="215">
        <v>-373</v>
      </c>
    </row>
    <row r="23" spans="1:7" s="204" customFormat="1" ht="12.75" x14ac:dyDescent="0.2">
      <c r="A23" s="217" t="s">
        <v>71</v>
      </c>
      <c r="B23" s="219"/>
      <c r="C23" s="215">
        <f>SUM(C20:C22)</f>
        <v>-9903</v>
      </c>
      <c r="D23" s="214"/>
      <c r="E23" s="215">
        <f>SUM(E20:E22)</f>
        <v>435</v>
      </c>
      <c r="F23" s="214"/>
      <c r="G23" s="215">
        <f>SUM(G20:G22)</f>
        <v>585</v>
      </c>
    </row>
    <row r="24" spans="1:7" s="204" customFormat="1" ht="13.5" thickBot="1" x14ac:dyDescent="0.25">
      <c r="A24" s="217" t="s">
        <v>72</v>
      </c>
      <c r="B24" s="219"/>
      <c r="C24" s="190">
        <f>C18+C23</f>
        <v>-113250</v>
      </c>
      <c r="D24" s="214"/>
      <c r="E24" s="190">
        <f>E18+E23</f>
        <v>-291955</v>
      </c>
      <c r="F24" s="214"/>
      <c r="G24" s="190">
        <f>G18+G23</f>
        <v>-276011</v>
      </c>
    </row>
    <row r="25" spans="1:7" s="204" customFormat="1" ht="14.25" thickTop="1" thickBot="1" x14ac:dyDescent="0.25">
      <c r="A25" s="225" t="s">
        <v>73</v>
      </c>
      <c r="B25" s="226"/>
      <c r="C25" s="227">
        <f>C24</f>
        <v>-113250</v>
      </c>
      <c r="D25" s="214"/>
      <c r="E25" s="227">
        <f>E24</f>
        <v>-291955</v>
      </c>
      <c r="F25" s="214"/>
      <c r="G25" s="227">
        <f>G24</f>
        <v>-276011</v>
      </c>
    </row>
    <row r="26" spans="1:7" s="204" customFormat="1" ht="14.25" thickTop="1" thickBot="1" x14ac:dyDescent="0.25">
      <c r="A26" s="225" t="s">
        <v>8</v>
      </c>
      <c r="B26" s="226"/>
      <c r="C26" s="228">
        <f>ROUND(C25/C27*1000,2)</f>
        <v>-2.98</v>
      </c>
      <c r="D26" s="214"/>
      <c r="E26" s="229">
        <v>-7.85</v>
      </c>
      <c r="F26" s="214"/>
      <c r="G26" s="229">
        <v>-8.2899999999999991</v>
      </c>
    </row>
    <row r="27" spans="1:7" s="204" customFormat="1" ht="12.75" customHeight="1" thickTop="1" thickBot="1" x14ac:dyDescent="0.25">
      <c r="A27" s="225" t="s">
        <v>9</v>
      </c>
      <c r="B27" s="226"/>
      <c r="C27" s="230">
        <v>37942411</v>
      </c>
      <c r="D27" s="214"/>
      <c r="E27" s="230">
        <v>37169678</v>
      </c>
      <c r="F27" s="214"/>
      <c r="G27" s="230">
        <v>33295114</v>
      </c>
    </row>
    <row r="28" spans="1:7" ht="15.75" thickTop="1" x14ac:dyDescent="0.25">
      <c r="A28" s="231"/>
      <c r="B28" s="226"/>
      <c r="C28" s="145"/>
      <c r="D28" s="214"/>
      <c r="E28" s="145"/>
      <c r="F28" s="214"/>
      <c r="G28" s="232"/>
    </row>
    <row r="29" spans="1:7" x14ac:dyDescent="0.25">
      <c r="A29" s="322" t="s">
        <v>74</v>
      </c>
      <c r="B29" s="322"/>
      <c r="C29" s="145"/>
      <c r="D29" s="233"/>
      <c r="E29" s="145"/>
      <c r="F29" s="233"/>
      <c r="G29" s="145"/>
    </row>
  </sheetData>
  <mergeCells count="4">
    <mergeCell ref="A3:B3"/>
    <mergeCell ref="A4:B4"/>
    <mergeCell ref="C7:G7"/>
    <mergeCell ref="A29:B29"/>
  </mergeCells>
  <conditionalFormatting sqref="A9:G27">
    <cfRule type="expression" dxfId="2" priority="1" stopIfTrue="1">
      <formula>MOD(ROW(),2)=1</formula>
    </cfRule>
  </conditionalFormatting>
  <pageMargins left="0.7" right="0.7" top="0.75" bottom="0.75" header="0.3" footer="0.3"/>
  <pageSetup scale="6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9"/>
  <sheetViews>
    <sheetView showGridLines="0" topLeftCell="A19" zoomScale="90" zoomScaleNormal="90" workbookViewId="0">
      <selection activeCell="C22" sqref="C22"/>
    </sheetView>
  </sheetViews>
  <sheetFormatPr defaultColWidth="9.140625" defaultRowHeight="15" x14ac:dyDescent="0.25"/>
  <cols>
    <col min="1" max="1" width="70.7109375" style="201" customWidth="1"/>
    <col min="2" max="2" width="1.7109375" style="201" customWidth="1"/>
    <col min="3" max="3" width="15.7109375" style="201" customWidth="1"/>
    <col min="4" max="4" width="1.7109375" style="201" customWidth="1"/>
    <col min="5" max="5" width="15.7109375" style="201" customWidth="1"/>
    <col min="6" max="6" width="1.7109375" style="201" customWidth="1"/>
    <col min="7" max="7" width="15.7109375" style="201" customWidth="1"/>
    <col min="8" max="8" width="1.7109375" style="201" customWidth="1"/>
    <col min="9" max="9" width="9.140625" style="201"/>
    <col min="10" max="10" width="62.5703125" style="201" bestFit="1" customWidth="1"/>
    <col min="11" max="16384" width="9.140625" style="201"/>
  </cols>
  <sheetData>
    <row r="1" spans="1:10" x14ac:dyDescent="0.25">
      <c r="A1" s="234" t="s">
        <v>54</v>
      </c>
      <c r="B1" s="234"/>
      <c r="C1" s="110"/>
      <c r="D1" s="110"/>
      <c r="E1" s="110"/>
      <c r="F1" s="110"/>
      <c r="G1" s="110"/>
      <c r="H1" s="110"/>
    </row>
    <row r="2" spans="1:10" x14ac:dyDescent="0.25">
      <c r="A2" s="234" t="s">
        <v>110</v>
      </c>
      <c r="B2" s="234"/>
      <c r="C2" s="110"/>
      <c r="D2" s="110"/>
      <c r="E2" s="110"/>
      <c r="F2" s="110"/>
      <c r="G2" s="110"/>
      <c r="H2" s="110"/>
    </row>
    <row r="3" spans="1:10" x14ac:dyDescent="0.25">
      <c r="A3" s="234" t="s">
        <v>111</v>
      </c>
      <c r="B3" s="234"/>
      <c r="C3" s="110"/>
      <c r="D3" s="110"/>
      <c r="E3" s="110"/>
      <c r="F3" s="110"/>
      <c r="G3" s="110"/>
      <c r="H3" s="110"/>
    </row>
    <row r="4" spans="1:10" x14ac:dyDescent="0.25">
      <c r="A4" s="315"/>
      <c r="B4" s="315"/>
      <c r="C4" s="315"/>
      <c r="D4" s="315"/>
      <c r="E4" s="315"/>
      <c r="F4" s="315"/>
      <c r="G4" s="315"/>
      <c r="H4" s="315"/>
    </row>
    <row r="7" spans="1:10" x14ac:dyDescent="0.25">
      <c r="A7" s="109"/>
      <c r="B7" s="109"/>
      <c r="C7" s="109"/>
      <c r="D7" s="109"/>
      <c r="E7" s="109"/>
      <c r="F7" s="109"/>
      <c r="G7" s="109"/>
      <c r="H7" s="109"/>
    </row>
    <row r="8" spans="1:10" s="236" customFormat="1" ht="12.75" x14ac:dyDescent="0.2">
      <c r="A8" s="109"/>
      <c r="B8" s="109"/>
      <c r="C8" s="323" t="s">
        <v>186</v>
      </c>
      <c r="D8" s="323"/>
      <c r="E8" s="323"/>
      <c r="F8" s="323"/>
      <c r="G8" s="323"/>
      <c r="H8" s="235"/>
    </row>
    <row r="9" spans="1:10" s="236" customFormat="1" ht="12.75" x14ac:dyDescent="0.2">
      <c r="A9" s="109"/>
      <c r="B9" s="109"/>
      <c r="C9" s="237">
        <v>2018</v>
      </c>
      <c r="D9" s="238"/>
      <c r="E9" s="239">
        <f>C9-1</f>
        <v>2017</v>
      </c>
      <c r="F9" s="238"/>
      <c r="G9" s="239">
        <f>E9-1</f>
        <v>2016</v>
      </c>
      <c r="H9" s="238"/>
      <c r="J9" s="240" t="s">
        <v>112</v>
      </c>
    </row>
    <row r="10" spans="1:10" s="145" customFormat="1" x14ac:dyDescent="0.25">
      <c r="A10" s="241" t="s">
        <v>113</v>
      </c>
      <c r="B10" s="241"/>
      <c r="C10" s="242"/>
      <c r="D10" s="109"/>
      <c r="E10" s="242"/>
      <c r="F10" s="109"/>
      <c r="G10" s="242"/>
      <c r="H10" s="109"/>
      <c r="I10" s="201"/>
      <c r="J10" s="201"/>
    </row>
    <row r="11" spans="1:10" s="145" customFormat="1" x14ac:dyDescent="0.25">
      <c r="A11" s="243" t="s">
        <v>72</v>
      </c>
      <c r="B11" s="243"/>
      <c r="C11" s="244" t="e">
        <v>#VALUE!</v>
      </c>
      <c r="D11" s="109"/>
      <c r="E11" s="244">
        <v>-291955</v>
      </c>
      <c r="F11" s="109"/>
      <c r="G11" s="244">
        <v>-276011</v>
      </c>
      <c r="H11" s="109"/>
      <c r="I11" s="201"/>
      <c r="J11" s="201"/>
    </row>
    <row r="12" spans="1:10" s="145" customFormat="1" x14ac:dyDescent="0.25">
      <c r="A12" s="245" t="s">
        <v>114</v>
      </c>
      <c r="B12" s="241"/>
      <c r="C12" s="246"/>
      <c r="D12" s="159"/>
      <c r="E12" s="246"/>
      <c r="F12" s="159"/>
      <c r="G12" s="246"/>
      <c r="H12" s="159"/>
      <c r="I12" s="201"/>
      <c r="J12" s="201"/>
    </row>
    <row r="13" spans="1:10" s="145" customFormat="1" x14ac:dyDescent="0.25">
      <c r="A13" s="241" t="s">
        <v>115</v>
      </c>
      <c r="B13" s="241"/>
      <c r="C13" s="246" t="e">
        <v>#VALUE!</v>
      </c>
      <c r="D13" s="109"/>
      <c r="E13" s="247">
        <v>2811</v>
      </c>
      <c r="F13" s="109"/>
      <c r="G13" s="247">
        <v>1149</v>
      </c>
      <c r="H13" s="109"/>
      <c r="I13" s="201"/>
      <c r="J13" s="201" t="s">
        <v>116</v>
      </c>
    </row>
    <row r="14" spans="1:10" s="145" customFormat="1" x14ac:dyDescent="0.25">
      <c r="A14" s="241" t="s">
        <v>117</v>
      </c>
      <c r="B14" s="241"/>
      <c r="C14" s="246" t="e">
        <v>#VALUE!</v>
      </c>
      <c r="D14" s="109"/>
      <c r="E14" s="246">
        <v>0</v>
      </c>
      <c r="F14" s="109"/>
      <c r="G14" s="246">
        <v>2997</v>
      </c>
      <c r="H14" s="109"/>
      <c r="I14" s="201"/>
      <c r="J14" s="201"/>
    </row>
    <row r="15" spans="1:10" s="145" customFormat="1" x14ac:dyDescent="0.25">
      <c r="A15" s="241" t="s">
        <v>118</v>
      </c>
      <c r="B15" s="241"/>
      <c r="C15" s="246" t="e">
        <v>#VALUE!</v>
      </c>
      <c r="D15" s="109"/>
      <c r="E15" s="246">
        <v>108735</v>
      </c>
      <c r="F15" s="109"/>
      <c r="G15" s="246">
        <v>117264</v>
      </c>
      <c r="H15" s="109"/>
      <c r="I15" s="201"/>
      <c r="J15" s="201"/>
    </row>
    <row r="16" spans="1:10" s="145" customFormat="1" x14ac:dyDescent="0.25">
      <c r="A16" s="241" t="s">
        <v>119</v>
      </c>
      <c r="B16" s="241"/>
      <c r="C16" s="246" t="e">
        <v>#VALUE!</v>
      </c>
      <c r="D16" s="109"/>
      <c r="E16" s="246">
        <v>0</v>
      </c>
      <c r="F16" s="109"/>
      <c r="G16" s="246">
        <v>368</v>
      </c>
      <c r="H16" s="109"/>
      <c r="I16" s="201"/>
      <c r="J16" s="201"/>
    </row>
    <row r="17" spans="1:10" s="145" customFormat="1" x14ac:dyDescent="0.25">
      <c r="A17" s="241" t="s">
        <v>120</v>
      </c>
      <c r="B17" s="241"/>
      <c r="C17" s="246" t="e">
        <v>#VALUE!</v>
      </c>
      <c r="D17" s="109"/>
      <c r="E17" s="246">
        <v>0</v>
      </c>
      <c r="F17" s="109"/>
      <c r="G17" s="246">
        <v>0</v>
      </c>
      <c r="H17" s="109"/>
      <c r="I17" s="201"/>
      <c r="J17" s="201" t="s">
        <v>121</v>
      </c>
    </row>
    <row r="18" spans="1:10" s="145" customFormat="1" x14ac:dyDescent="0.25">
      <c r="A18" s="241" t="s">
        <v>122</v>
      </c>
      <c r="B18" s="241"/>
      <c r="C18" s="246"/>
      <c r="D18" s="109"/>
      <c r="E18" s="246"/>
      <c r="F18" s="109"/>
      <c r="G18" s="246"/>
      <c r="H18" s="109"/>
      <c r="I18" s="201"/>
      <c r="J18" s="201"/>
    </row>
    <row r="19" spans="1:10" s="145" customFormat="1" x14ac:dyDescent="0.25">
      <c r="A19" s="241" t="s">
        <v>80</v>
      </c>
      <c r="B19" s="241"/>
      <c r="C19" s="246" t="e">
        <v>#VALUE!</v>
      </c>
      <c r="D19" s="109"/>
      <c r="E19" s="246">
        <v>-9670</v>
      </c>
      <c r="F19" s="109"/>
      <c r="G19" s="246">
        <v>0</v>
      </c>
      <c r="H19" s="109"/>
      <c r="I19" s="201"/>
      <c r="J19" s="201"/>
    </row>
    <row r="20" spans="1:10" s="145" customFormat="1" x14ac:dyDescent="0.25">
      <c r="A20" s="241" t="s">
        <v>81</v>
      </c>
      <c r="B20" s="241"/>
      <c r="C20" s="246" t="e">
        <v>#VALUE!</v>
      </c>
      <c r="D20" s="109"/>
      <c r="E20" s="246">
        <v>-2029</v>
      </c>
      <c r="F20" s="109"/>
      <c r="G20" s="246">
        <v>0</v>
      </c>
      <c r="H20" s="109"/>
      <c r="I20" s="201"/>
      <c r="J20" s="201"/>
    </row>
    <row r="21" spans="1:10" s="145" customFormat="1" x14ac:dyDescent="0.25">
      <c r="A21" s="243" t="s">
        <v>123</v>
      </c>
      <c r="B21" s="243"/>
      <c r="C21" s="246" t="e">
        <v>#VALUE!</v>
      </c>
      <c r="D21" s="109"/>
      <c r="E21" s="247">
        <v>-1142</v>
      </c>
      <c r="F21" s="109"/>
      <c r="G21" s="247">
        <v>3413</v>
      </c>
      <c r="H21" s="109"/>
      <c r="I21" s="201"/>
      <c r="J21" s="248"/>
    </row>
    <row r="22" spans="1:10" s="145" customFormat="1" x14ac:dyDescent="0.25">
      <c r="A22" s="243" t="s">
        <v>83</v>
      </c>
      <c r="B22" s="243"/>
      <c r="C22" s="246" t="e">
        <v>#VALUE!</v>
      </c>
      <c r="D22" s="109"/>
      <c r="E22" s="246">
        <v>0</v>
      </c>
      <c r="F22" s="109"/>
      <c r="G22" s="246">
        <v>0</v>
      </c>
      <c r="H22" s="109"/>
      <c r="I22" s="201"/>
      <c r="J22" s="201"/>
    </row>
    <row r="23" spans="1:10" s="145" customFormat="1" x14ac:dyDescent="0.25">
      <c r="A23" s="241" t="s">
        <v>92</v>
      </c>
      <c r="B23" s="241"/>
      <c r="C23" s="246" t="e">
        <v>#VALUE!</v>
      </c>
      <c r="D23" s="109"/>
      <c r="E23" s="247">
        <v>7657</v>
      </c>
      <c r="F23" s="109"/>
      <c r="G23" s="247">
        <v>2231</v>
      </c>
      <c r="H23" s="109"/>
      <c r="I23" s="201"/>
      <c r="J23" s="201" t="s">
        <v>124</v>
      </c>
    </row>
    <row r="24" spans="1:10" s="145" customFormat="1" x14ac:dyDescent="0.25">
      <c r="A24" s="241" t="s">
        <v>93</v>
      </c>
      <c r="B24" s="241"/>
      <c r="C24" s="246" t="e">
        <v>#VALUE!</v>
      </c>
      <c r="D24" s="109"/>
      <c r="E24" s="247">
        <v>13222</v>
      </c>
      <c r="F24" s="109"/>
      <c r="G24" s="247">
        <v>2787</v>
      </c>
      <c r="H24" s="109"/>
      <c r="I24" s="201"/>
      <c r="J24" s="201"/>
    </row>
    <row r="25" spans="1:10" s="145" customFormat="1" x14ac:dyDescent="0.25">
      <c r="A25" s="241" t="s">
        <v>95</v>
      </c>
      <c r="B25" s="241"/>
      <c r="C25" s="246" t="e">
        <v>#VALUE!</v>
      </c>
      <c r="D25" s="109"/>
      <c r="E25" s="246">
        <v>0</v>
      </c>
      <c r="F25" s="109"/>
      <c r="G25" s="246">
        <v>0</v>
      </c>
      <c r="H25" s="109"/>
      <c r="I25" s="201"/>
      <c r="J25" s="201"/>
    </row>
    <row r="26" spans="1:10" s="145" customFormat="1" x14ac:dyDescent="0.25">
      <c r="A26" s="241" t="s">
        <v>96</v>
      </c>
      <c r="B26" s="241"/>
      <c r="C26" s="246" t="e">
        <v>#VALUE!</v>
      </c>
      <c r="D26" s="109"/>
      <c r="E26" s="249">
        <v>-99</v>
      </c>
      <c r="F26" s="109"/>
      <c r="G26" s="249">
        <v>4112</v>
      </c>
      <c r="H26" s="109"/>
      <c r="I26" s="201"/>
      <c r="J26" s="201"/>
    </row>
    <row r="27" spans="1:10" s="145" customFormat="1" ht="15.75" thickBot="1" x14ac:dyDescent="0.3">
      <c r="A27" s="250" t="s">
        <v>125</v>
      </c>
      <c r="B27" s="251"/>
      <c r="C27" s="252" t="e">
        <f>SUM(C11:C26)</f>
        <v>#VALUE!</v>
      </c>
      <c r="D27" s="109"/>
      <c r="E27" s="253">
        <f>SUM(E11:E26)</f>
        <v>-172470</v>
      </c>
      <c r="F27" s="109"/>
      <c r="G27" s="253">
        <f>SUM(G11:G26)</f>
        <v>-141690</v>
      </c>
      <c r="H27" s="109"/>
      <c r="I27" s="254"/>
      <c r="J27" s="201"/>
    </row>
    <row r="28" spans="1:10" s="145" customFormat="1" ht="15.75" thickTop="1" x14ac:dyDescent="0.25">
      <c r="A28" s="241" t="s">
        <v>126</v>
      </c>
      <c r="B28" s="241"/>
      <c r="C28" s="255"/>
      <c r="D28" s="109"/>
      <c r="E28" s="109"/>
      <c r="F28" s="109"/>
      <c r="G28" s="109"/>
      <c r="H28" s="109"/>
      <c r="I28" s="201"/>
      <c r="J28" s="201"/>
    </row>
    <row r="29" spans="1:10" s="145" customFormat="1" x14ac:dyDescent="0.25">
      <c r="A29" s="241" t="s">
        <v>127</v>
      </c>
      <c r="B29" s="241"/>
      <c r="C29" s="246" t="e">
        <v>#VALUE!</v>
      </c>
      <c r="D29" s="109"/>
      <c r="E29" s="256">
        <v>-50000</v>
      </c>
      <c r="F29" s="109"/>
      <c r="G29" s="246">
        <v>0</v>
      </c>
      <c r="H29" s="109"/>
      <c r="I29" s="201"/>
      <c r="J29" s="201"/>
    </row>
    <row r="30" spans="1:10" s="145" customFormat="1" ht="15.75" thickBot="1" x14ac:dyDescent="0.3">
      <c r="A30" s="250" t="s">
        <v>128</v>
      </c>
      <c r="B30" s="251"/>
      <c r="C30" s="246" t="e">
        <v>#VALUE!</v>
      </c>
      <c r="D30" s="109"/>
      <c r="E30" s="256">
        <v>-431</v>
      </c>
      <c r="F30" s="109"/>
      <c r="G30" s="256">
        <v>-4287</v>
      </c>
      <c r="H30" s="109"/>
      <c r="I30" s="201"/>
      <c r="J30" s="201" t="s">
        <v>124</v>
      </c>
    </row>
    <row r="31" spans="1:10" s="145" customFormat="1" ht="15.75" thickTop="1" x14ac:dyDescent="0.25">
      <c r="A31" s="251" t="s">
        <v>129</v>
      </c>
      <c r="B31" s="251"/>
      <c r="C31" s="246" t="e">
        <v>#VALUE!</v>
      </c>
      <c r="D31" s="109"/>
      <c r="E31" s="246">
        <v>0</v>
      </c>
      <c r="F31" s="109"/>
      <c r="G31" s="256">
        <v>-2997</v>
      </c>
      <c r="H31" s="109"/>
      <c r="I31" s="201"/>
      <c r="J31" s="201"/>
    </row>
    <row r="32" spans="1:10" s="145" customFormat="1" x14ac:dyDescent="0.25">
      <c r="A32" s="251" t="s">
        <v>130</v>
      </c>
      <c r="B32" s="251"/>
      <c r="C32" s="246" t="e">
        <v>#VALUE!</v>
      </c>
      <c r="D32" s="109"/>
      <c r="E32" s="246">
        <v>-79729</v>
      </c>
      <c r="F32" s="109"/>
      <c r="G32" s="246">
        <v>-81794</v>
      </c>
      <c r="H32" s="109"/>
      <c r="I32" s="201"/>
      <c r="J32" s="201"/>
    </row>
    <row r="33" spans="1:10" s="145" customFormat="1" x14ac:dyDescent="0.25">
      <c r="A33" s="241" t="s">
        <v>131</v>
      </c>
      <c r="B33" s="241"/>
      <c r="C33" s="246" t="e">
        <v>#VALUE!</v>
      </c>
      <c r="D33" s="109"/>
      <c r="E33" s="257">
        <v>114724</v>
      </c>
      <c r="F33" s="109"/>
      <c r="G33" s="257">
        <v>231267</v>
      </c>
      <c r="H33" s="109"/>
      <c r="I33" s="201"/>
      <c r="J33" s="201"/>
    </row>
    <row r="34" spans="1:10" s="145" customFormat="1" x14ac:dyDescent="0.25">
      <c r="A34" s="241" t="s">
        <v>132</v>
      </c>
      <c r="B34" s="241"/>
      <c r="C34" s="252" t="e">
        <f>SUM(C29:C33)</f>
        <v>#VALUE!</v>
      </c>
      <c r="D34" s="109"/>
      <c r="E34" s="252">
        <f>SUM(E29:E33)</f>
        <v>-15436</v>
      </c>
      <c r="F34" s="109"/>
      <c r="G34" s="252">
        <f>SUM(G29:G33)</f>
        <v>142189</v>
      </c>
      <c r="H34" s="109"/>
      <c r="I34" s="201"/>
      <c r="J34" s="201"/>
    </row>
    <row r="35" spans="1:10" s="145" customFormat="1" x14ac:dyDescent="0.25">
      <c r="A35" s="243" t="s">
        <v>133</v>
      </c>
      <c r="B35" s="243"/>
      <c r="C35" s="258"/>
      <c r="D35" s="159"/>
      <c r="E35" s="259"/>
      <c r="F35" s="159"/>
      <c r="G35" s="259"/>
      <c r="H35" s="159"/>
      <c r="I35" s="201"/>
      <c r="J35" s="201"/>
    </row>
    <row r="36" spans="1:10" s="145" customFormat="1" x14ac:dyDescent="0.25">
      <c r="A36" s="251" t="s">
        <v>134</v>
      </c>
      <c r="B36" s="251"/>
      <c r="C36" s="246">
        <v>0</v>
      </c>
      <c r="D36" s="109"/>
      <c r="E36" s="246">
        <v>0</v>
      </c>
      <c r="F36" s="109"/>
      <c r="G36" s="246">
        <v>161854</v>
      </c>
      <c r="H36" s="109"/>
      <c r="I36" s="201"/>
      <c r="J36" s="201"/>
    </row>
    <row r="37" spans="1:10" s="145" customFormat="1" x14ac:dyDescent="0.25">
      <c r="A37" s="260" t="s">
        <v>135</v>
      </c>
      <c r="B37" s="251"/>
      <c r="C37" s="246">
        <v>7652</v>
      </c>
      <c r="D37" s="109"/>
      <c r="E37" s="246">
        <v>26685</v>
      </c>
      <c r="F37" s="109"/>
      <c r="G37" s="246">
        <v>576</v>
      </c>
      <c r="H37" s="109"/>
      <c r="I37" s="201"/>
      <c r="J37" s="201"/>
    </row>
    <row r="38" spans="1:10" s="145" customFormat="1" x14ac:dyDescent="0.25">
      <c r="A38" s="251" t="s">
        <v>136</v>
      </c>
      <c r="B38" s="251"/>
      <c r="C38" s="246" t="e">
        <v>#VALUE!</v>
      </c>
      <c r="D38" s="109"/>
      <c r="E38" s="246">
        <v>50000</v>
      </c>
      <c r="F38" s="109"/>
      <c r="G38" s="246">
        <v>0</v>
      </c>
      <c r="H38" s="109"/>
      <c r="I38" s="201"/>
      <c r="J38" s="201" t="s">
        <v>137</v>
      </c>
    </row>
    <row r="39" spans="1:10" s="145" customFormat="1" x14ac:dyDescent="0.25">
      <c r="A39" s="251" t="s">
        <v>138</v>
      </c>
      <c r="B39" s="251"/>
      <c r="C39" s="246" t="e">
        <v>#VALUE!</v>
      </c>
      <c r="D39" s="109"/>
      <c r="E39" s="246">
        <v>-1575</v>
      </c>
      <c r="F39" s="109"/>
      <c r="G39" s="246">
        <v>0</v>
      </c>
      <c r="H39" s="109"/>
      <c r="I39" s="201"/>
      <c r="J39" s="201"/>
    </row>
    <row r="40" spans="1:10" s="145" customFormat="1" x14ac:dyDescent="0.25">
      <c r="A40" s="251" t="s">
        <v>139</v>
      </c>
      <c r="B40" s="251"/>
      <c r="C40" s="252" t="e">
        <f>SUM(C36:C39)</f>
        <v>#VALUE!</v>
      </c>
      <c r="D40" s="109"/>
      <c r="E40" s="252">
        <f>SUM(E36:E39)</f>
        <v>75110</v>
      </c>
      <c r="F40" s="109"/>
      <c r="G40" s="252">
        <f>SUM(G36:G39)</f>
        <v>162430</v>
      </c>
      <c r="H40" s="109"/>
      <c r="I40" s="201"/>
      <c r="J40" s="201"/>
    </row>
    <row r="41" spans="1:10" s="145" customFormat="1" x14ac:dyDescent="0.25">
      <c r="A41" s="261" t="s">
        <v>140</v>
      </c>
      <c r="B41" s="261"/>
      <c r="C41" s="246" t="e">
        <f>C27+C34+C40</f>
        <v>#VALUE!</v>
      </c>
      <c r="D41" s="109"/>
      <c r="E41" s="246">
        <f>E27+E34+E40</f>
        <v>-112796</v>
      </c>
      <c r="F41" s="109"/>
      <c r="G41" s="246">
        <f>G27+G34+G40</f>
        <v>162929</v>
      </c>
      <c r="H41" s="109"/>
      <c r="I41" s="201"/>
      <c r="J41" s="201" t="s">
        <v>141</v>
      </c>
    </row>
    <row r="42" spans="1:10" s="145" customFormat="1" x14ac:dyDescent="0.25">
      <c r="A42" s="260" t="s">
        <v>142</v>
      </c>
      <c r="B42" s="260"/>
      <c r="C42" s="257">
        <f>E43</f>
        <v>86015</v>
      </c>
      <c r="D42" s="109"/>
      <c r="E42" s="257">
        <f>G43</f>
        <v>198811</v>
      </c>
      <c r="F42" s="109"/>
      <c r="G42" s="249">
        <f>31569+4313</f>
        <v>35882</v>
      </c>
      <c r="H42" s="109"/>
      <c r="I42" s="201"/>
      <c r="J42" s="201" t="s">
        <v>143</v>
      </c>
    </row>
    <row r="43" spans="1:10" s="145" customFormat="1" ht="15.75" thickBot="1" x14ac:dyDescent="0.3">
      <c r="A43" s="260" t="s">
        <v>144</v>
      </c>
      <c r="B43" s="260"/>
      <c r="C43" s="262" t="e">
        <f>SUM(C41:C42)</f>
        <v>#VALUE!</v>
      </c>
      <c r="D43" s="109"/>
      <c r="E43" s="263">
        <f>SUM(E41:E42)</f>
        <v>86015</v>
      </c>
      <c r="F43" s="109"/>
      <c r="G43" s="263">
        <f>SUM(G41:G42)</f>
        <v>198811</v>
      </c>
      <c r="H43" s="109"/>
      <c r="I43" s="201"/>
      <c r="J43" s="264"/>
    </row>
    <row r="44" spans="1:10" s="145" customFormat="1" ht="15.75" thickTop="1" x14ac:dyDescent="0.25">
      <c r="A44" s="260"/>
      <c r="B44" s="260"/>
      <c r="C44" s="265"/>
      <c r="D44" s="109"/>
      <c r="E44" s="266"/>
      <c r="F44" s="109"/>
      <c r="G44" s="266"/>
      <c r="H44" s="109"/>
      <c r="I44" s="201"/>
      <c r="J44" s="201"/>
    </row>
    <row r="45" spans="1:10" s="145" customFormat="1" x14ac:dyDescent="0.25">
      <c r="A45" s="260" t="s">
        <v>145</v>
      </c>
      <c r="B45" s="260"/>
      <c r="C45" s="236"/>
      <c r="D45" s="109"/>
      <c r="E45" s="236"/>
      <c r="F45" s="109"/>
      <c r="G45" s="236"/>
      <c r="H45" s="109"/>
      <c r="I45" s="201"/>
      <c r="J45" s="201"/>
    </row>
    <row r="46" spans="1:10" s="145" customFormat="1" x14ac:dyDescent="0.25">
      <c r="A46" s="267" t="s">
        <v>146</v>
      </c>
      <c r="B46" s="260"/>
      <c r="C46" s="268" t="e">
        <v>#VALUE!</v>
      </c>
      <c r="D46" s="109"/>
      <c r="E46" s="268">
        <v>27</v>
      </c>
      <c r="F46" s="109"/>
      <c r="G46" s="268">
        <v>0</v>
      </c>
      <c r="H46" s="109"/>
      <c r="I46" s="201"/>
      <c r="J46" s="201"/>
    </row>
    <row r="47" spans="1:10" s="145" customFormat="1" x14ac:dyDescent="0.25">
      <c r="A47" s="269" t="s">
        <v>147</v>
      </c>
      <c r="B47" s="260"/>
      <c r="C47" s="268" t="e">
        <v>#VALUE!</v>
      </c>
      <c r="D47" s="109"/>
      <c r="E47" s="268">
        <v>449</v>
      </c>
      <c r="F47" s="109"/>
      <c r="G47" s="268">
        <v>0</v>
      </c>
      <c r="H47" s="109"/>
      <c r="I47" s="201"/>
      <c r="J47" s="201"/>
    </row>
    <row r="48" spans="1:10" s="145" customFormat="1" x14ac:dyDescent="0.25">
      <c r="A48" s="267" t="s">
        <v>148</v>
      </c>
      <c r="B48" s="260"/>
      <c r="C48" s="268"/>
      <c r="D48" s="109"/>
      <c r="E48" s="268"/>
      <c r="F48" s="109"/>
      <c r="G48" s="268"/>
      <c r="H48" s="109"/>
      <c r="I48" s="201"/>
      <c r="J48" s="201"/>
    </row>
    <row r="49" spans="1:10" s="145" customFormat="1" x14ac:dyDescent="0.25">
      <c r="A49" s="267" t="s">
        <v>149</v>
      </c>
      <c r="B49" s="260"/>
      <c r="C49" s="268">
        <v>8055</v>
      </c>
      <c r="D49" s="109"/>
      <c r="E49" s="268">
        <v>334</v>
      </c>
      <c r="F49" s="109"/>
      <c r="G49" s="268">
        <v>0</v>
      </c>
      <c r="H49" s="109"/>
      <c r="I49" s="201"/>
      <c r="J49" s="201"/>
    </row>
    <row r="50" spans="1:10" x14ac:dyDescent="0.25">
      <c r="A50" s="260"/>
      <c r="B50" s="260"/>
      <c r="C50" s="265"/>
      <c r="D50" s="109"/>
      <c r="E50" s="266"/>
      <c r="F50" s="109"/>
      <c r="G50" s="266"/>
      <c r="H50" s="109"/>
    </row>
    <row r="51" spans="1:10" x14ac:dyDescent="0.25">
      <c r="A51" s="260"/>
      <c r="B51" s="260"/>
      <c r="C51" s="265"/>
      <c r="D51" s="109"/>
      <c r="E51" s="266"/>
      <c r="F51" s="109"/>
      <c r="G51" s="266"/>
      <c r="H51" s="109"/>
    </row>
    <row r="52" spans="1:10" x14ac:dyDescent="0.25">
      <c r="A52" s="324" t="s">
        <v>74</v>
      </c>
      <c r="B52" s="324"/>
      <c r="C52" s="324"/>
      <c r="D52" s="324"/>
      <c r="E52" s="324"/>
      <c r="F52" s="105"/>
      <c r="G52" s="105"/>
      <c r="H52" s="104"/>
    </row>
    <row r="55" spans="1:10" x14ac:dyDescent="0.25">
      <c r="A55" s="201" t="s">
        <v>12</v>
      </c>
      <c r="C55" s="270">
        <f>BS!C10</f>
        <v>108419</v>
      </c>
      <c r="E55" s="270">
        <f>BS!E10</f>
        <v>81698</v>
      </c>
      <c r="G55" s="270">
        <v>194494</v>
      </c>
    </row>
    <row r="56" spans="1:10" x14ac:dyDescent="0.25">
      <c r="A56" s="271" t="s">
        <v>88</v>
      </c>
      <c r="C56" s="272">
        <f>BS!C20</f>
        <v>4319</v>
      </c>
      <c r="D56" s="271"/>
      <c r="E56" s="272">
        <f>BS!E20</f>
        <v>4317</v>
      </c>
      <c r="F56" s="271"/>
      <c r="G56" s="272">
        <v>4317</v>
      </c>
    </row>
    <row r="57" spans="1:10" x14ac:dyDescent="0.25">
      <c r="C57" s="270">
        <f>SUM(C55:C56)</f>
        <v>112738</v>
      </c>
      <c r="E57" s="270">
        <f>SUM(E55:E56)</f>
        <v>86015</v>
      </c>
      <c r="G57" s="270">
        <f>SUM(G55:G56)</f>
        <v>198811</v>
      </c>
    </row>
    <row r="58" spans="1:10" x14ac:dyDescent="0.25">
      <c r="A58" s="201" t="s">
        <v>150</v>
      </c>
      <c r="C58" s="273" t="e">
        <f>C57-C43</f>
        <v>#VALUE!</v>
      </c>
      <c r="E58" s="273">
        <f>E57-E43</f>
        <v>0</v>
      </c>
      <c r="G58" s="273">
        <f>G57-G43</f>
        <v>0</v>
      </c>
    </row>
    <row r="59" spans="1:10" x14ac:dyDescent="0.25">
      <c r="A59" s="201" t="s">
        <v>108</v>
      </c>
      <c r="C59" s="274" t="e">
        <f>IS!C24-C11</f>
        <v>#VALUE!</v>
      </c>
      <c r="D59" s="275"/>
      <c r="E59" s="274">
        <f>IS!E24-E11</f>
        <v>0</v>
      </c>
      <c r="F59" s="275"/>
      <c r="G59" s="274">
        <f>IS!G24-G11</f>
        <v>0</v>
      </c>
    </row>
  </sheetData>
  <mergeCells count="3">
    <mergeCell ref="A4:H4"/>
    <mergeCell ref="C8:G8"/>
    <mergeCell ref="A52:E52"/>
  </mergeCells>
  <conditionalFormatting sqref="A10:G49">
    <cfRule type="expression" dxfId="1" priority="2" stopIfTrue="1">
      <formula>MOD(ROW(),2)=0</formula>
    </cfRule>
  </conditionalFormatting>
  <conditionalFormatting sqref="C49">
    <cfRule type="expression" dxfId="0" priority="1" stopIfTrue="1">
      <formula>MOD(ROW(),2)=0</formula>
    </cfRule>
  </conditionalFormatting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Pg1</vt:lpstr>
      <vt:lpstr>Sheet1</vt:lpstr>
      <vt:lpstr>Pg2</vt:lpstr>
      <vt:lpstr>Calc Only---&gt;</vt:lpstr>
      <vt:lpstr>Percentages</vt:lpstr>
      <vt:lpstr>Diluted Calculation</vt:lpstr>
      <vt:lpstr>BS</vt:lpstr>
      <vt:lpstr>IS</vt:lpstr>
      <vt:lpstr>CF</vt:lpstr>
      <vt:lpstr>BS</vt:lpstr>
      <vt:lpstr>CF</vt:lpstr>
      <vt:lpstr>IS</vt:lpstr>
      <vt:lpstr>IS!June3018IS</vt:lpstr>
      <vt:lpstr>BS!Print_Area</vt:lpstr>
      <vt:lpstr>CF!Print_Area</vt:lpstr>
      <vt:lpstr>IS!Print_Area</vt:lpstr>
      <vt:lpstr>'Pg1'!Print_Area</vt:lpstr>
      <vt:lpstr>'Pg2'!Print_Area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Collett</dc:creator>
  <cp:lastModifiedBy>Mariann Ohanesian</cp:lastModifiedBy>
  <cp:lastPrinted>2019-08-02T20:26:02Z</cp:lastPrinted>
  <dcterms:created xsi:type="dcterms:W3CDTF">2012-08-09T16:44:43Z</dcterms:created>
  <dcterms:modified xsi:type="dcterms:W3CDTF">2019-08-08T19:14:07Z</dcterms:modified>
</cp:coreProperties>
</file>